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tor Nicolas\Desktop\nicojunior\emmgirs\tercer produnto\a entregar_producto3\editables\Tomo VII_presupuesto\"/>
    </mc:Choice>
  </mc:AlternateContent>
  <bookViews>
    <workbookView xWindow="0" yWindow="0" windowWidth="20400" windowHeight="8445"/>
  </bookViews>
  <sheets>
    <sheet name="Presupuesto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8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auxiliar replantillo" sheetId="22" r:id="rId21"/>
    <sheet name="20" sheetId="25" r:id="rId22"/>
    <sheet name="21" sheetId="29" r:id="rId23"/>
    <sheet name="22" sheetId="33" r:id="rId24"/>
    <sheet name="23" sheetId="34" r:id="rId25"/>
    <sheet name="24" sheetId="35" r:id="rId26"/>
    <sheet name="25" sheetId="36" r:id="rId27"/>
    <sheet name="26" sheetId="37" r:id="rId28"/>
    <sheet name="27" sheetId="38" r:id="rId29"/>
    <sheet name="28" sheetId="39" r:id="rId30"/>
    <sheet name="29" sheetId="40" r:id="rId31"/>
    <sheet name="30" sheetId="41" r:id="rId32"/>
    <sheet name="31" sheetId="88" r:id="rId33"/>
    <sheet name="32" sheetId="43" r:id="rId34"/>
    <sheet name="33" sheetId="44" r:id="rId35"/>
    <sheet name="34" sheetId="45" r:id="rId36"/>
    <sheet name="35" sheetId="46" r:id="rId37"/>
    <sheet name="36" sheetId="47" r:id="rId38"/>
    <sheet name="37" sheetId="48" r:id="rId39"/>
    <sheet name="38" sheetId="49" r:id="rId40"/>
    <sheet name="39" sheetId="93" r:id="rId41"/>
    <sheet name="40" sheetId="51" r:id="rId42"/>
    <sheet name="41" sheetId="52" r:id="rId43"/>
    <sheet name="42" sheetId="53" r:id="rId44"/>
    <sheet name="43" sheetId="54" r:id="rId45"/>
    <sheet name="44" sheetId="90" r:id="rId46"/>
    <sheet name="45" sheetId="56" r:id="rId47"/>
    <sheet name="46" sheetId="57" r:id="rId48"/>
    <sheet name="47" sheetId="86" r:id="rId49"/>
    <sheet name="48" sheetId="59" r:id="rId50"/>
    <sheet name="49" sheetId="60" r:id="rId51"/>
    <sheet name="50" sheetId="91" r:id="rId52"/>
    <sheet name="51" sheetId="62" r:id="rId53"/>
    <sheet name="52" sheetId="63" r:id="rId54"/>
    <sheet name="53" sheetId="64" r:id="rId55"/>
    <sheet name="54" sheetId="65" r:id="rId56"/>
    <sheet name="55" sheetId="66" r:id="rId57"/>
    <sheet name="56" sheetId="67" r:id="rId58"/>
    <sheet name="57" sheetId="69" r:id="rId59"/>
    <sheet name="58" sheetId="92" r:id="rId60"/>
    <sheet name="59" sheetId="71" r:id="rId61"/>
    <sheet name="60" sheetId="72" r:id="rId62"/>
    <sheet name="61" sheetId="73" r:id="rId63"/>
    <sheet name="62" sheetId="74" r:id="rId64"/>
    <sheet name="63" sheetId="77" r:id="rId65"/>
    <sheet name="64" sheetId="80" r:id="rId66"/>
    <sheet name="65" sheetId="83" r:id="rId67"/>
    <sheet name="66" sheetId="84" r:id="rId68"/>
    <sheet name="67" sheetId="85" r:id="rId69"/>
  </sheets>
  <externalReferences>
    <externalReference r:id="rId70"/>
  </externalReferences>
  <definedNames>
    <definedName name="_xlnm._FilterDatabase" localSheetId="0" hidden="1">Presupuesto!$B$1:$B$98</definedName>
  </definedNames>
  <calcPr calcId="152511"/>
</workbook>
</file>

<file path=xl/calcChain.xml><?xml version="1.0" encoding="utf-8"?>
<calcChain xmlns="http://schemas.openxmlformats.org/spreadsheetml/2006/main">
  <c r="F82" i="2" l="1"/>
  <c r="F78" i="2"/>
  <c r="F85" i="2"/>
  <c r="F84" i="2"/>
  <c r="F83" i="2"/>
  <c r="F81" i="2"/>
  <c r="F80" i="2"/>
  <c r="F79" i="2"/>
  <c r="F77" i="2"/>
  <c r="F76" i="2"/>
  <c r="F75" i="2"/>
  <c r="F74" i="2"/>
  <c r="F73" i="2"/>
  <c r="F72" i="2"/>
  <c r="F71" i="2"/>
  <c r="F70" i="2"/>
  <c r="F69" i="2"/>
  <c r="F67" i="2"/>
  <c r="F66" i="2"/>
  <c r="F65" i="2"/>
  <c r="F64" i="2"/>
  <c r="F63" i="2"/>
  <c r="F61" i="2"/>
  <c r="F60" i="2"/>
  <c r="F59" i="2"/>
  <c r="F58" i="2"/>
  <c r="F57" i="2"/>
  <c r="F56" i="2"/>
  <c r="F54" i="2"/>
  <c r="F53" i="2"/>
  <c r="F52" i="2"/>
  <c r="F51" i="2"/>
  <c r="F50" i="2"/>
  <c r="F49" i="2"/>
  <c r="F47" i="2"/>
  <c r="F46" i="2"/>
  <c r="F45" i="2"/>
  <c r="F44" i="2"/>
  <c r="F43" i="2"/>
  <c r="F42" i="2"/>
  <c r="F41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1" i="2"/>
  <c r="F20" i="2"/>
  <c r="F19" i="2"/>
  <c r="F18" i="2"/>
  <c r="F17" i="2"/>
  <c r="F16" i="2"/>
  <c r="F15" i="2"/>
  <c r="F11" i="2"/>
  <c r="F12" i="2"/>
  <c r="F13" i="2"/>
  <c r="E66" i="2" l="1"/>
  <c r="H12" i="85"/>
  <c r="H11" i="85"/>
  <c r="H17" i="85"/>
  <c r="H16" i="85"/>
  <c r="H28" i="85"/>
  <c r="H27" i="85"/>
  <c r="H26" i="85"/>
  <c r="H13" i="83"/>
  <c r="H12" i="83"/>
  <c r="H11" i="83"/>
  <c r="H21" i="83"/>
  <c r="H20" i="83"/>
  <c r="H19" i="83"/>
  <c r="H18" i="83"/>
  <c r="H17" i="83"/>
  <c r="H32" i="83"/>
  <c r="H31" i="83"/>
  <c r="H30" i="83"/>
  <c r="H33" i="83"/>
  <c r="H18" i="80"/>
  <c r="H17" i="80"/>
  <c r="H16" i="80"/>
  <c r="H28" i="80"/>
  <c r="H27" i="80"/>
  <c r="H29" i="80"/>
  <c r="H20" i="77"/>
  <c r="H19" i="77"/>
  <c r="H18" i="77"/>
  <c r="H17" i="77"/>
  <c r="H16" i="77"/>
  <c r="H30" i="77"/>
  <c r="H29" i="77"/>
  <c r="H31" i="77"/>
  <c r="H20" i="74"/>
  <c r="H19" i="74"/>
  <c r="H18" i="74"/>
  <c r="H17" i="74"/>
  <c r="H16" i="74"/>
  <c r="H30" i="74"/>
  <c r="H29" i="74"/>
  <c r="H31" i="74"/>
  <c r="H13" i="73"/>
  <c r="H12" i="73"/>
  <c r="H11" i="73"/>
  <c r="H22" i="73"/>
  <c r="H21" i="73"/>
  <c r="H20" i="73"/>
  <c r="H19" i="73"/>
  <c r="H18" i="73"/>
  <c r="H17" i="73"/>
  <c r="H33" i="73"/>
  <c r="H32" i="73"/>
  <c r="H31" i="73"/>
  <c r="H34" i="73"/>
  <c r="H12" i="72"/>
  <c r="H11" i="72"/>
  <c r="H18" i="72"/>
  <c r="H17" i="72"/>
  <c r="H16" i="72"/>
  <c r="H29" i="72"/>
  <c r="H28" i="72"/>
  <c r="H27" i="72"/>
  <c r="H30" i="72"/>
  <c r="H17" i="71"/>
  <c r="H16" i="71"/>
  <c r="H12" i="71"/>
  <c r="H11" i="71"/>
  <c r="H29" i="71"/>
  <c r="H28" i="71"/>
  <c r="H27" i="71"/>
  <c r="H26" i="71"/>
  <c r="H13" i="92"/>
  <c r="H12" i="92"/>
  <c r="H11" i="92"/>
  <c r="H19" i="92"/>
  <c r="H18" i="92"/>
  <c r="H17" i="92"/>
  <c r="H31" i="92"/>
  <c r="H30" i="92"/>
  <c r="H29" i="92"/>
  <c r="H28" i="92"/>
  <c r="H32" i="92"/>
  <c r="H12" i="65"/>
  <c r="H11" i="65"/>
  <c r="H26" i="65"/>
  <c r="H27" i="65"/>
  <c r="H12" i="64"/>
  <c r="H11" i="64"/>
  <c r="H19" i="64"/>
  <c r="H18" i="64"/>
  <c r="H17" i="64"/>
  <c r="H16" i="64"/>
  <c r="H31" i="64"/>
  <c r="H30" i="64"/>
  <c r="H29" i="64"/>
  <c r="H28" i="64"/>
  <c r="H12" i="63"/>
  <c r="H11" i="63"/>
  <c r="H17" i="63"/>
  <c r="H16" i="63"/>
  <c r="H28" i="63"/>
  <c r="H27" i="63"/>
  <c r="H26" i="63"/>
  <c r="H29" i="63"/>
  <c r="H12" i="62"/>
  <c r="H11" i="62"/>
  <c r="H18" i="62"/>
  <c r="H17" i="62"/>
  <c r="H16" i="62"/>
  <c r="H29" i="62"/>
  <c r="H28" i="62"/>
  <c r="H27" i="62"/>
  <c r="H30" i="62"/>
  <c r="H13" i="91"/>
  <c r="H12" i="91"/>
  <c r="H11" i="91"/>
  <c r="H19" i="91"/>
  <c r="H18" i="91"/>
  <c r="H17" i="91"/>
  <c r="H31" i="91"/>
  <c r="H30" i="91"/>
  <c r="H29" i="91"/>
  <c r="H28" i="91"/>
  <c r="H32" i="91"/>
  <c r="H12" i="59"/>
  <c r="H11" i="59"/>
  <c r="H26" i="59"/>
  <c r="H27" i="59"/>
  <c r="H12" i="53"/>
  <c r="H11" i="53"/>
  <c r="H26" i="53"/>
  <c r="H27" i="53"/>
  <c r="H18" i="52"/>
  <c r="H17" i="52"/>
  <c r="H16" i="52"/>
  <c r="H12" i="52"/>
  <c r="H11" i="52"/>
  <c r="H28" i="52"/>
  <c r="H27" i="52"/>
  <c r="H29" i="52"/>
  <c r="H31" i="52"/>
  <c r="H34" i="52"/>
  <c r="H13" i="93"/>
  <c r="H12" i="93"/>
  <c r="H11" i="93"/>
  <c r="H19" i="93"/>
  <c r="H18" i="93"/>
  <c r="H17" i="93"/>
  <c r="H32" i="93"/>
  <c r="H31" i="93"/>
  <c r="H30" i="93"/>
  <c r="H29" i="93"/>
  <c r="H28" i="93"/>
  <c r="H12" i="49"/>
  <c r="H11" i="49"/>
  <c r="H17" i="49"/>
  <c r="H16" i="49"/>
  <c r="H27" i="49"/>
  <c r="H26" i="49"/>
  <c r="H28" i="49"/>
  <c r="H12" i="48"/>
  <c r="H11" i="48"/>
  <c r="H27" i="48"/>
  <c r="H26" i="48"/>
  <c r="H14" i="47"/>
  <c r="H13" i="47"/>
  <c r="H12" i="47"/>
  <c r="H11" i="47"/>
  <c r="H19" i="47"/>
  <c r="H18" i="47"/>
  <c r="H29" i="47"/>
  <c r="H28" i="47"/>
  <c r="H30" i="47"/>
  <c r="H13" i="46"/>
  <c r="H12" i="46"/>
  <c r="H11" i="46"/>
  <c r="H19" i="46"/>
  <c r="H18" i="46"/>
  <c r="H17" i="46"/>
  <c r="H30" i="46"/>
  <c r="H29" i="46"/>
  <c r="H28" i="46"/>
  <c r="H31" i="46"/>
  <c r="G31" i="46"/>
  <c r="H17" i="41"/>
  <c r="H16" i="41"/>
  <c r="H12" i="41"/>
  <c r="H11" i="41"/>
  <c r="H27" i="41"/>
  <c r="H26" i="41"/>
  <c r="H28" i="41"/>
  <c r="H12" i="40"/>
  <c r="H11" i="40"/>
  <c r="H26" i="40"/>
  <c r="H27" i="40"/>
  <c r="H28" i="39"/>
  <c r="H27" i="39"/>
  <c r="H26" i="39"/>
  <c r="H12" i="39"/>
  <c r="H11" i="39"/>
  <c r="H28" i="38"/>
  <c r="H27" i="38"/>
  <c r="H26" i="38"/>
  <c r="H12" i="38"/>
  <c r="H11" i="38"/>
  <c r="H28" i="37"/>
  <c r="H27" i="37"/>
  <c r="H26" i="37"/>
  <c r="H12" i="37"/>
  <c r="H11" i="37"/>
  <c r="H18" i="34"/>
  <c r="H17" i="34"/>
  <c r="H16" i="34"/>
  <c r="H30" i="33"/>
  <c r="H28" i="33"/>
  <c r="H27" i="33"/>
  <c r="H18" i="33"/>
  <c r="H17" i="33"/>
  <c r="H16" i="33"/>
  <c r="H33" i="29"/>
  <c r="H32" i="29"/>
  <c r="H31" i="29"/>
  <c r="H22" i="29"/>
  <c r="H21" i="29"/>
  <c r="H20" i="29"/>
  <c r="H19" i="29"/>
  <c r="H18" i="29"/>
  <c r="H17" i="29"/>
  <c r="H16" i="29"/>
  <c r="H12" i="29"/>
  <c r="H11" i="29"/>
  <c r="H33" i="25"/>
  <c r="H32" i="25"/>
  <c r="H31" i="25"/>
  <c r="H22" i="25"/>
  <c r="H21" i="25"/>
  <c r="H20" i="25"/>
  <c r="H19" i="25"/>
  <c r="H18" i="25"/>
  <c r="H17" i="25"/>
  <c r="H16" i="25"/>
  <c r="H12" i="25"/>
  <c r="H11" i="25"/>
  <c r="H33" i="21"/>
  <c r="H32" i="21"/>
  <c r="H31" i="21"/>
  <c r="H22" i="21"/>
  <c r="H21" i="21"/>
  <c r="H20" i="21"/>
  <c r="H19" i="21"/>
  <c r="H18" i="21"/>
  <c r="H17" i="21"/>
  <c r="H16" i="21"/>
  <c r="H11" i="21"/>
  <c r="H29" i="20"/>
  <c r="H28" i="20"/>
  <c r="H27" i="20"/>
  <c r="H12" i="20"/>
  <c r="H11" i="20"/>
  <c r="H29" i="19"/>
  <c r="H28" i="19"/>
  <c r="H27" i="19"/>
  <c r="H26" i="19"/>
  <c r="H12" i="19"/>
  <c r="H11" i="19"/>
  <c r="H29" i="18"/>
  <c r="H28" i="18"/>
  <c r="H27" i="18"/>
  <c r="H12" i="18"/>
  <c r="H13" i="18"/>
  <c r="H11" i="18"/>
  <c r="H28" i="17"/>
  <c r="H27" i="17"/>
  <c r="H26" i="17"/>
  <c r="H12" i="17"/>
  <c r="H11" i="17"/>
  <c r="H28" i="16"/>
  <c r="H27" i="16"/>
  <c r="H13" i="16"/>
  <c r="H12" i="16"/>
  <c r="H11" i="16"/>
  <c r="H28" i="15"/>
  <c r="H27" i="15"/>
  <c r="H26" i="15"/>
  <c r="H12" i="15"/>
  <c r="H11" i="15"/>
  <c r="H31" i="14"/>
  <c r="H30" i="14"/>
  <c r="H29" i="14"/>
  <c r="H28" i="14"/>
  <c r="H19" i="14"/>
  <c r="H18" i="14"/>
  <c r="H14" i="14"/>
  <c r="H13" i="14"/>
  <c r="H12" i="14"/>
  <c r="H11" i="14"/>
  <c r="H38" i="13"/>
  <c r="H37" i="13"/>
  <c r="H36" i="13"/>
  <c r="H35" i="13"/>
  <c r="H26" i="13"/>
  <c r="H25" i="13"/>
  <c r="H24" i="13"/>
  <c r="H23" i="13"/>
  <c r="H22" i="13"/>
  <c r="H21" i="13"/>
  <c r="H20" i="13"/>
  <c r="H19" i="13"/>
  <c r="H18" i="13"/>
  <c r="H12" i="13"/>
  <c r="H13" i="13"/>
  <c r="H14" i="13"/>
  <c r="H11" i="13"/>
  <c r="H29" i="12"/>
  <c r="H28" i="12"/>
  <c r="H27" i="12"/>
  <c r="H26" i="12"/>
  <c r="H17" i="12"/>
  <c r="H16" i="12"/>
  <c r="H12" i="12"/>
  <c r="H11" i="12"/>
  <c r="H32" i="11"/>
  <c r="H31" i="11"/>
  <c r="H30" i="11"/>
  <c r="H29" i="11"/>
  <c r="H20" i="11"/>
  <c r="H19" i="11"/>
  <c r="H18" i="11"/>
  <c r="H17" i="11"/>
  <c r="H16" i="11"/>
  <c r="H12" i="11"/>
  <c r="H11" i="11"/>
  <c r="H30" i="10"/>
  <c r="H29" i="10"/>
  <c r="H28" i="10"/>
  <c r="H27" i="10"/>
  <c r="H18" i="10"/>
  <c r="H17" i="10"/>
  <c r="H16" i="10"/>
  <c r="H12" i="10"/>
  <c r="H11" i="10"/>
  <c r="H34" i="8"/>
  <c r="H33" i="8"/>
  <c r="H32" i="8"/>
  <c r="H31" i="8"/>
  <c r="H22" i="8"/>
  <c r="H21" i="8"/>
  <c r="H20" i="8"/>
  <c r="H19" i="8"/>
  <c r="H18" i="8"/>
  <c r="H17" i="8"/>
  <c r="H13" i="8"/>
  <c r="H12" i="8"/>
  <c r="H11" i="8"/>
  <c r="H28" i="7"/>
  <c r="H27" i="7"/>
  <c r="H26" i="7"/>
  <c r="H12" i="7"/>
  <c r="H11" i="7"/>
  <c r="H32" i="5"/>
  <c r="H31" i="5"/>
  <c r="H30" i="5"/>
  <c r="H29" i="5"/>
  <c r="H28" i="5"/>
  <c r="H14" i="5"/>
  <c r="H13" i="5"/>
  <c r="H12" i="5"/>
  <c r="H11" i="5"/>
  <c r="H28" i="4"/>
  <c r="H27" i="4"/>
  <c r="H26" i="4"/>
  <c r="H12" i="4"/>
  <c r="H11" i="4"/>
  <c r="E85" i="2"/>
  <c r="E83" i="2"/>
  <c r="E81" i="2"/>
  <c r="E80" i="2"/>
  <c r="E79" i="2"/>
  <c r="E77" i="2"/>
  <c r="E76" i="2"/>
  <c r="H32" i="72"/>
  <c r="E74" i="2"/>
  <c r="E70" i="2"/>
  <c r="E69" i="2"/>
  <c r="E67" i="2"/>
  <c r="E63" i="2"/>
  <c r="E56" i="2"/>
  <c r="E52" i="2"/>
  <c r="E51" i="2"/>
  <c r="E50" i="2"/>
  <c r="E49" i="2"/>
  <c r="E46" i="2"/>
  <c r="E42" i="2"/>
  <c r="E41" i="2"/>
  <c r="E39" i="2"/>
  <c r="E38" i="2"/>
  <c r="E37" i="2"/>
  <c r="E32" i="2"/>
  <c r="E31" i="2"/>
  <c r="E30" i="2"/>
  <c r="E29" i="2"/>
  <c r="E28" i="2"/>
  <c r="E27" i="2"/>
  <c r="E26" i="2"/>
  <c r="E25" i="2"/>
  <c r="E24" i="2"/>
  <c r="E23" i="2"/>
  <c r="E21" i="2"/>
  <c r="H40" i="13"/>
  <c r="E20" i="2"/>
  <c r="E19" i="2"/>
  <c r="E18" i="2"/>
  <c r="E17" i="2"/>
  <c r="E16" i="2"/>
  <c r="E15" i="2"/>
  <c r="E12" i="2"/>
  <c r="E11" i="2"/>
  <c r="E10" i="2"/>
  <c r="H34" i="22"/>
  <c r="H36" i="22" s="1"/>
  <c r="H40" i="21"/>
  <c r="H38" i="21"/>
  <c r="H34" i="20"/>
  <c r="H36" i="20" s="1"/>
  <c r="H34" i="19"/>
  <c r="H36" i="19" s="1"/>
  <c r="H34" i="18"/>
  <c r="H36" i="18" s="1"/>
  <c r="H33" i="17"/>
  <c r="H35" i="17" s="1"/>
  <c r="H33" i="16"/>
  <c r="H35" i="16" s="1"/>
  <c r="H33" i="15"/>
  <c r="H35" i="15" s="1"/>
  <c r="H36" i="14"/>
  <c r="H38" i="14" s="1"/>
  <c r="H43" i="13"/>
  <c r="H45" i="13" s="1"/>
  <c r="H34" i="12"/>
  <c r="H36" i="12" s="1"/>
  <c r="H37" i="11"/>
  <c r="H39" i="11" s="1"/>
  <c r="H37" i="10"/>
  <c r="H35" i="10"/>
  <c r="H37" i="89"/>
  <c r="H39" i="89" s="1"/>
  <c r="H39" i="8"/>
  <c r="H41" i="8" s="1"/>
  <c r="H35" i="7"/>
  <c r="H33" i="7"/>
  <c r="H32" i="6"/>
  <c r="H34" i="6" s="1"/>
  <c r="H37" i="5"/>
  <c r="H39" i="5" s="1"/>
  <c r="H33" i="4"/>
  <c r="H35" i="4" s="1"/>
  <c r="H37" i="3"/>
  <c r="H35" i="3"/>
  <c r="H38" i="29"/>
  <c r="H40" i="29" s="1"/>
  <c r="H35" i="36"/>
  <c r="H33" i="36"/>
  <c r="H35" i="33"/>
  <c r="H37" i="33" s="1"/>
  <c r="H33" i="34"/>
  <c r="H35" i="34" s="1"/>
  <c r="H33" i="35"/>
  <c r="H35" i="35" s="1"/>
  <c r="H33" i="37"/>
  <c r="H35" i="37" s="1"/>
  <c r="H33" i="38"/>
  <c r="H35" i="38" s="1"/>
  <c r="H33" i="39"/>
  <c r="H35" i="39" s="1"/>
  <c r="H32" i="40"/>
  <c r="H34" i="40" s="1"/>
  <c r="H33" i="41"/>
  <c r="H35" i="41" s="1"/>
  <c r="H35" i="45"/>
  <c r="H37" i="45" s="1"/>
  <c r="H35" i="47"/>
  <c r="H37" i="47" s="1"/>
  <c r="H32" i="48"/>
  <c r="H34" i="48" s="1"/>
  <c r="H33" i="49"/>
  <c r="H35" i="49" s="1"/>
  <c r="H37" i="93"/>
  <c r="H39" i="93" s="1"/>
  <c r="H36" i="52"/>
  <c r="E54" i="2" s="1"/>
  <c r="H32" i="53"/>
  <c r="H34" i="53" s="1"/>
  <c r="H32" i="59"/>
  <c r="H34" i="59" s="1"/>
  <c r="H35" i="62"/>
  <c r="H37" i="62" s="1"/>
  <c r="H34" i="63"/>
  <c r="H36" i="63" s="1"/>
  <c r="H36" i="64"/>
  <c r="H38" i="64" s="1"/>
  <c r="H32" i="65"/>
  <c r="H34" i="65" s="1"/>
  <c r="H37" i="92"/>
  <c r="H39" i="92" s="1"/>
  <c r="H34" i="71"/>
  <c r="H36" i="71" s="1"/>
  <c r="H35" i="72"/>
  <c r="H37" i="72" s="1"/>
  <c r="H39" i="73"/>
  <c r="H41" i="73" s="1"/>
  <c r="H36" i="74"/>
  <c r="H38" i="74" s="1"/>
  <c r="H36" i="77"/>
  <c r="H38" i="77" s="1"/>
  <c r="H34" i="80"/>
  <c r="H36" i="80" s="1"/>
  <c r="H38" i="83"/>
  <c r="H40" i="83" s="1"/>
  <c r="H34" i="84"/>
  <c r="H32" i="84"/>
  <c r="H35" i="85"/>
  <c r="H33" i="85"/>
  <c r="H30" i="85"/>
  <c r="H35" i="83"/>
  <c r="H31" i="80"/>
  <c r="H33" i="77"/>
  <c r="H33" i="74"/>
  <c r="H36" i="73"/>
  <c r="H31" i="71"/>
  <c r="H34" i="92"/>
  <c r="H29" i="65"/>
  <c r="H33" i="64"/>
  <c r="H31" i="63"/>
  <c r="H32" i="62"/>
  <c r="H29" i="59"/>
  <c r="H29" i="53"/>
  <c r="H30" i="49"/>
  <c r="H29" i="48"/>
  <c r="H32" i="47"/>
  <c r="H33" i="46"/>
  <c r="H36" i="46" s="1"/>
  <c r="H38" i="46" s="1"/>
  <c r="E47" i="2" s="1"/>
  <c r="H31" i="43"/>
  <c r="H30" i="41"/>
  <c r="H29" i="40"/>
  <c r="H30" i="39"/>
  <c r="H30" i="38"/>
  <c r="H30" i="37"/>
  <c r="H32" i="33"/>
  <c r="H35" i="29"/>
  <c r="H35" i="25"/>
  <c r="H31" i="22"/>
  <c r="H35" i="21"/>
  <c r="H31" i="20"/>
  <c r="H31" i="19"/>
  <c r="H31" i="18"/>
  <c r="H30" i="17"/>
  <c r="H30" i="16"/>
  <c r="H30" i="15"/>
  <c r="H33" i="14"/>
  <c r="H31" i="12"/>
  <c r="H34" i="11"/>
  <c r="H32" i="10"/>
  <c r="H34" i="89"/>
  <c r="H36" i="8"/>
  <c r="H30" i="7"/>
  <c r="H29" i="6"/>
  <c r="H34" i="5"/>
  <c r="B42" i="21"/>
  <c r="B37" i="17"/>
  <c r="B38" i="12"/>
  <c r="B43" i="8"/>
  <c r="B37" i="4"/>
  <c r="B37" i="36"/>
  <c r="B37" i="37"/>
  <c r="B37" i="41"/>
  <c r="B36" i="48"/>
  <c r="B36" i="53"/>
  <c r="B40" i="64"/>
  <c r="B39" i="72"/>
  <c r="B38" i="80"/>
  <c r="B36" i="59"/>
  <c r="B36" i="65"/>
  <c r="B42" i="83"/>
  <c r="B40" i="14"/>
  <c r="B41" i="5"/>
  <c r="B42" i="29"/>
  <c r="B38" i="52"/>
  <c r="B40" i="77"/>
  <c r="B38" i="20"/>
  <c r="B37" i="16"/>
  <c r="B41" i="11"/>
  <c r="B37" i="7"/>
  <c r="B39" i="33"/>
  <c r="B37" i="38"/>
  <c r="B39" i="45"/>
  <c r="B37" i="49"/>
  <c r="B43" i="73"/>
  <c r="B38" i="18"/>
  <c r="B36" i="40"/>
  <c r="B38" i="63"/>
  <c r="B47" i="13"/>
  <c r="B38" i="19"/>
  <c r="B37" i="15"/>
  <c r="B39" i="10"/>
  <c r="B36" i="6"/>
  <c r="B42" i="25"/>
  <c r="B37" i="34"/>
  <c r="B37" i="39"/>
  <c r="B40" i="46"/>
  <c r="B41" i="93"/>
  <c r="B39" i="62"/>
  <c r="B41" i="92"/>
  <c r="B40" i="74"/>
  <c r="B36" i="84"/>
  <c r="B38" i="22"/>
  <c r="B41" i="89"/>
  <c r="B37" i="35"/>
  <c r="B39" i="47"/>
  <c r="B38" i="71"/>
  <c r="B37" i="85"/>
  <c r="H34" i="43" l="1"/>
  <c r="H36" i="43" s="1"/>
  <c r="H12" i="43"/>
  <c r="H11" i="43"/>
  <c r="H28" i="43"/>
  <c r="H18" i="43"/>
  <c r="H27" i="43"/>
  <c r="H17" i="43"/>
  <c r="H29" i="43"/>
  <c r="H16" i="43"/>
  <c r="H30" i="4"/>
  <c r="G30" i="3"/>
  <c r="G28" i="4"/>
  <c r="G32" i="5"/>
  <c r="G28" i="7"/>
  <c r="G34" i="8"/>
  <c r="G32" i="89"/>
  <c r="G30" i="10"/>
  <c r="G32" i="11"/>
  <c r="G29" i="12"/>
  <c r="G38" i="13"/>
  <c r="G31" i="14"/>
  <c r="G28" i="15"/>
  <c r="G28" i="16"/>
  <c r="G28" i="17"/>
  <c r="G29" i="18"/>
  <c r="G29" i="19"/>
  <c r="G29" i="20"/>
  <c r="G33" i="21"/>
  <c r="G29" i="22"/>
  <c r="G33" i="25"/>
  <c r="G33" i="29"/>
  <c r="G30" i="33"/>
  <c r="G28" i="37"/>
  <c r="G28" i="38"/>
  <c r="G28" i="39"/>
  <c r="G27" i="40"/>
  <c r="G28" i="41"/>
  <c r="G29" i="43"/>
  <c r="G30" i="44"/>
  <c r="G30" i="47"/>
  <c r="G27" i="48"/>
  <c r="G28" i="49"/>
  <c r="G29" i="52"/>
  <c r="G27" i="53"/>
  <c r="G27" i="59"/>
  <c r="G30" i="62"/>
  <c r="G29" i="63"/>
  <c r="G31" i="64"/>
  <c r="G27" i="65"/>
  <c r="G30" i="66"/>
  <c r="G29" i="69"/>
  <c r="G32" i="92"/>
  <c r="G29" i="71"/>
  <c r="G30" i="72"/>
  <c r="G34" i="73"/>
  <c r="G31" i="74"/>
  <c r="G31" i="77"/>
  <c r="G29" i="80"/>
  <c r="G33" i="83"/>
  <c r="G28" i="85"/>
  <c r="G27" i="85"/>
  <c r="G26" i="85"/>
  <c r="G32" i="83"/>
  <c r="G31" i="83"/>
  <c r="G30" i="83"/>
  <c r="G28" i="80"/>
  <c r="G27" i="80"/>
  <c r="G30" i="77"/>
  <c r="G29" i="77"/>
  <c r="G30" i="74"/>
  <c r="G29" i="74"/>
  <c r="G33" i="73"/>
  <c r="G32" i="73"/>
  <c r="G31" i="73"/>
  <c r="G29" i="72"/>
  <c r="G28" i="72"/>
  <c r="G27" i="72"/>
  <c r="G28" i="71"/>
  <c r="G27" i="71"/>
  <c r="G26" i="71"/>
  <c r="G31" i="92"/>
  <c r="G30" i="92"/>
  <c r="G29" i="92"/>
  <c r="G28" i="92"/>
  <c r="G28" i="69"/>
  <c r="G27" i="69"/>
  <c r="G28" i="67"/>
  <c r="G27" i="67"/>
  <c r="G29" i="66"/>
  <c r="G28" i="66"/>
  <c r="G26" i="65"/>
  <c r="G30" i="64"/>
  <c r="G29" i="64"/>
  <c r="G28" i="64"/>
  <c r="G28" i="63"/>
  <c r="G27" i="63"/>
  <c r="G26" i="63"/>
  <c r="G29" i="62"/>
  <c r="G28" i="62"/>
  <c r="G27" i="62"/>
  <c r="G31" i="91"/>
  <c r="G30" i="91"/>
  <c r="G29" i="91"/>
  <c r="G32" i="91" s="1"/>
  <c r="H34" i="91" s="1"/>
  <c r="H37" i="91" s="1"/>
  <c r="H39" i="91" s="1"/>
  <c r="G28" i="91"/>
  <c r="G33" i="60"/>
  <c r="G32" i="60"/>
  <c r="G31" i="60"/>
  <c r="G26" i="59"/>
  <c r="G30" i="86"/>
  <c r="G29" i="86"/>
  <c r="G28" i="86"/>
  <c r="G28" i="57"/>
  <c r="G27" i="57"/>
  <c r="G29" i="57" s="1"/>
  <c r="G26" i="57"/>
  <c r="G29" i="56"/>
  <c r="G28" i="56"/>
  <c r="G30" i="56" s="1"/>
  <c r="G27" i="56"/>
  <c r="G31" i="90"/>
  <c r="G30" i="90"/>
  <c r="G29" i="90"/>
  <c r="G28" i="90"/>
  <c r="G33" i="54"/>
  <c r="G32" i="54"/>
  <c r="G31" i="54"/>
  <c r="G34" i="54" s="1"/>
  <c r="G26" i="53"/>
  <c r="G28" i="52"/>
  <c r="G27" i="52"/>
  <c r="G28" i="51"/>
  <c r="G29" i="51" s="1"/>
  <c r="G27" i="51"/>
  <c r="G31" i="93"/>
  <c r="G30" i="93"/>
  <c r="G29" i="93"/>
  <c r="G32" i="93" s="1"/>
  <c r="H34" i="93" s="1"/>
  <c r="G28" i="93"/>
  <c r="G27" i="49"/>
  <c r="G26" i="49"/>
  <c r="G26" i="48"/>
  <c r="G29" i="47"/>
  <c r="G28" i="47"/>
  <c r="G30" i="46"/>
  <c r="G29" i="46"/>
  <c r="G28" i="46"/>
  <c r="G29" i="44"/>
  <c r="G28" i="44"/>
  <c r="G27" i="44"/>
  <c r="G28" i="43"/>
  <c r="G27" i="43"/>
  <c r="G31" i="88"/>
  <c r="G30" i="88"/>
  <c r="G29" i="88"/>
  <c r="G28" i="88"/>
  <c r="G27" i="41"/>
  <c r="G26" i="41"/>
  <c r="G26" i="40"/>
  <c r="G27" i="39"/>
  <c r="G26" i="39"/>
  <c r="G27" i="38"/>
  <c r="G26" i="38"/>
  <c r="G27" i="37"/>
  <c r="G26" i="37"/>
  <c r="G28" i="34"/>
  <c r="G28" i="33"/>
  <c r="G27" i="33"/>
  <c r="G32" i="29"/>
  <c r="G31" i="29"/>
  <c r="G32" i="25"/>
  <c r="G31" i="25"/>
  <c r="G28" i="22"/>
  <c r="G27" i="22"/>
  <c r="G32" i="21"/>
  <c r="G31" i="21"/>
  <c r="G28" i="20"/>
  <c r="G27" i="20"/>
  <c r="G28" i="19"/>
  <c r="G27" i="19"/>
  <c r="G26" i="19"/>
  <c r="G28" i="18"/>
  <c r="G27" i="18"/>
  <c r="G27" i="17"/>
  <c r="G26" i="17"/>
  <c r="G27" i="16"/>
  <c r="G27" i="15"/>
  <c r="G26" i="15"/>
  <c r="G30" i="14"/>
  <c r="G29" i="14"/>
  <c r="G28" i="14"/>
  <c r="G37" i="13"/>
  <c r="G36" i="13"/>
  <c r="G35" i="13"/>
  <c r="G28" i="12"/>
  <c r="G27" i="12"/>
  <c r="G26" i="12"/>
  <c r="G31" i="11"/>
  <c r="G30" i="11"/>
  <c r="G29" i="11"/>
  <c r="G29" i="10"/>
  <c r="G28" i="10"/>
  <c r="G27" i="10"/>
  <c r="G31" i="89"/>
  <c r="G30" i="89"/>
  <c r="G29" i="89"/>
  <c r="G28" i="89"/>
  <c r="G33" i="8"/>
  <c r="G32" i="8"/>
  <c r="G31" i="8"/>
  <c r="G27" i="7"/>
  <c r="G26" i="7"/>
  <c r="G31" i="5"/>
  <c r="G30" i="5"/>
  <c r="G29" i="5"/>
  <c r="G28" i="5"/>
  <c r="G27" i="4"/>
  <c r="G26" i="4"/>
  <c r="G29" i="3"/>
  <c r="G28" i="3"/>
  <c r="B38" i="43"/>
  <c r="B41" i="91"/>
  <c r="G34" i="60" l="1"/>
  <c r="H30" i="66"/>
  <c r="H32" i="66"/>
  <c r="H29" i="66"/>
  <c r="G29" i="67"/>
  <c r="H31" i="69"/>
  <c r="H27" i="69"/>
  <c r="G31" i="86"/>
  <c r="H31" i="57"/>
  <c r="H26" i="57"/>
  <c r="G32" i="90"/>
  <c r="H36" i="54"/>
  <c r="H31" i="54"/>
  <c r="H31" i="51"/>
  <c r="H28" i="51"/>
  <c r="G32" i="88"/>
  <c r="H32" i="56"/>
  <c r="H28" i="44"/>
  <c r="H32" i="44"/>
  <c r="E44" i="2"/>
  <c r="E65" i="2"/>
  <c r="G19" i="93"/>
  <c r="G13" i="93"/>
  <c r="H34" i="60" l="1"/>
  <c r="H36" i="60"/>
  <c r="H12" i="66"/>
  <c r="H17" i="66"/>
  <c r="H11" i="66"/>
  <c r="H19" i="66"/>
  <c r="H28" i="66"/>
  <c r="H13" i="66"/>
  <c r="H18" i="66"/>
  <c r="H35" i="66"/>
  <c r="H37" i="66" s="1"/>
  <c r="H29" i="67"/>
  <c r="H31" i="67"/>
  <c r="H11" i="69"/>
  <c r="H28" i="69"/>
  <c r="H18" i="69"/>
  <c r="H17" i="69"/>
  <c r="H12" i="69"/>
  <c r="H16" i="69"/>
  <c r="H34" i="69"/>
  <c r="H36" i="69" s="1"/>
  <c r="H29" i="69"/>
  <c r="H33" i="86"/>
  <c r="H16" i="57"/>
  <c r="H27" i="57"/>
  <c r="H12" i="57"/>
  <c r="H28" i="57"/>
  <c r="H11" i="57"/>
  <c r="H17" i="57"/>
  <c r="H34" i="57"/>
  <c r="H36" i="57" s="1"/>
  <c r="H29" i="57"/>
  <c r="H34" i="90"/>
  <c r="H32" i="90"/>
  <c r="H22" i="54"/>
  <c r="H18" i="54"/>
  <c r="H21" i="54"/>
  <c r="H17" i="54"/>
  <c r="H32" i="54"/>
  <c r="H20" i="54"/>
  <c r="H33" i="54"/>
  <c r="H19" i="54"/>
  <c r="H39" i="54"/>
  <c r="H41" i="54" s="1"/>
  <c r="H34" i="54"/>
  <c r="H12" i="51"/>
  <c r="H16" i="51"/>
  <c r="H11" i="51"/>
  <c r="H18" i="51"/>
  <c r="H27" i="51"/>
  <c r="H17" i="51"/>
  <c r="H34" i="51"/>
  <c r="H36" i="51" s="1"/>
  <c r="H29" i="51"/>
  <c r="H34" i="88"/>
  <c r="H12" i="56"/>
  <c r="H16" i="56"/>
  <c r="H11" i="56"/>
  <c r="H29" i="56"/>
  <c r="H18" i="56"/>
  <c r="H17" i="56"/>
  <c r="H27" i="56"/>
  <c r="H35" i="56"/>
  <c r="H37" i="56" s="1"/>
  <c r="H28" i="56"/>
  <c r="H30" i="56"/>
  <c r="H18" i="44"/>
  <c r="H27" i="44"/>
  <c r="H17" i="44"/>
  <c r="H12" i="44"/>
  <c r="H16" i="44"/>
  <c r="H11" i="44"/>
  <c r="H29" i="44"/>
  <c r="H35" i="44"/>
  <c r="H37" i="44" s="1"/>
  <c r="H30" i="44"/>
  <c r="G19" i="92"/>
  <c r="G13" i="92"/>
  <c r="G19" i="91"/>
  <c r="G13" i="91"/>
  <c r="G19" i="90"/>
  <c r="G13" i="90"/>
  <c r="H28" i="89"/>
  <c r="G19" i="89"/>
  <c r="G13" i="89"/>
  <c r="H12" i="89"/>
  <c r="G19" i="88"/>
  <c r="G13" i="88"/>
  <c r="B43" i="54"/>
  <c r="B39" i="66"/>
  <c r="B38" i="51"/>
  <c r="B39" i="56"/>
  <c r="B38" i="57"/>
  <c r="B39" i="44"/>
  <c r="B38" i="69"/>
  <c r="H22" i="60" l="1"/>
  <c r="H18" i="60"/>
  <c r="H31" i="60"/>
  <c r="H13" i="60"/>
  <c r="H21" i="60"/>
  <c r="H17" i="60"/>
  <c r="H12" i="60"/>
  <c r="H20" i="60"/>
  <c r="H33" i="60"/>
  <c r="H11" i="60"/>
  <c r="H19" i="60"/>
  <c r="H39" i="60"/>
  <c r="H41" i="60" s="1"/>
  <c r="H32" i="60"/>
  <c r="E71" i="2"/>
  <c r="H17" i="67"/>
  <c r="H16" i="67"/>
  <c r="H27" i="67"/>
  <c r="H12" i="67"/>
  <c r="H18" i="67"/>
  <c r="H11" i="67"/>
  <c r="H34" i="67"/>
  <c r="H36" i="67" s="1"/>
  <c r="H28" i="67"/>
  <c r="E73" i="2"/>
  <c r="H12" i="86"/>
  <c r="H17" i="86"/>
  <c r="H28" i="86"/>
  <c r="H11" i="86"/>
  <c r="H18" i="86"/>
  <c r="H19" i="86"/>
  <c r="H30" i="86"/>
  <c r="H13" i="86"/>
  <c r="H36" i="86"/>
  <c r="H38" i="86" s="1"/>
  <c r="H29" i="86"/>
  <c r="H31" i="86"/>
  <c r="E60" i="2"/>
  <c r="H37" i="90"/>
  <c r="H39" i="90" s="1"/>
  <c r="H19" i="90"/>
  <c r="H30" i="90"/>
  <c r="H12" i="90"/>
  <c r="H11" i="90"/>
  <c r="H13" i="90"/>
  <c r="H18" i="90"/>
  <c r="H17" i="90"/>
  <c r="H28" i="90"/>
  <c r="H31" i="90"/>
  <c r="H29" i="90"/>
  <c r="E57" i="2"/>
  <c r="E53" i="2"/>
  <c r="H11" i="88"/>
  <c r="H31" i="88"/>
  <c r="H18" i="88"/>
  <c r="H17" i="88"/>
  <c r="H28" i="88"/>
  <c r="H19" i="88"/>
  <c r="H30" i="88"/>
  <c r="H13" i="88"/>
  <c r="H12" i="88"/>
  <c r="H37" i="88"/>
  <c r="H39" i="88" s="1"/>
  <c r="H29" i="88"/>
  <c r="H32" i="88"/>
  <c r="E59" i="2"/>
  <c r="E45" i="2"/>
  <c r="H29" i="89"/>
  <c r="H13" i="89"/>
  <c r="H19" i="89"/>
  <c r="H17" i="89"/>
  <c r="H11" i="89"/>
  <c r="H18" i="89"/>
  <c r="H30" i="89"/>
  <c r="H31" i="89"/>
  <c r="H32" i="89"/>
  <c r="F29" i="86"/>
  <c r="F12" i="86"/>
  <c r="G12" i="86" s="1"/>
  <c r="G18" i="33"/>
  <c r="F48" i="2"/>
  <c r="F29" i="46"/>
  <c r="G12" i="46"/>
  <c r="F12" i="46"/>
  <c r="G12" i="15"/>
  <c r="G11" i="15"/>
  <c r="B43" i="60"/>
  <c r="B41" i="88"/>
  <c r="B41" i="90"/>
  <c r="B38" i="67"/>
  <c r="B40" i="86"/>
  <c r="E64" i="2" l="1"/>
  <c r="E72" i="2"/>
  <c r="E61" i="2"/>
  <c r="E58" i="2"/>
  <c r="E43" i="2"/>
  <c r="F68" i="2"/>
  <c r="F62" i="2"/>
  <c r="G13" i="86"/>
  <c r="G13" i="46"/>
  <c r="G20" i="11"/>
  <c r="G17" i="11"/>
  <c r="F10" i="2"/>
  <c r="E13" i="2"/>
  <c r="G17" i="6"/>
  <c r="G16" i="6"/>
  <c r="G14" i="5"/>
  <c r="F14" i="2" l="1"/>
  <c r="F9" i="2"/>
  <c r="E33" i="2" l="1"/>
  <c r="F22" i="2" s="1"/>
  <c r="F55" i="2"/>
  <c r="F40" i="2"/>
  <c r="F86" i="2" l="1"/>
  <c r="F87" i="2" s="1"/>
  <c r="F88" i="2" s="1"/>
</calcChain>
</file>

<file path=xl/sharedStrings.xml><?xml version="1.0" encoding="utf-8"?>
<sst xmlns="http://schemas.openxmlformats.org/spreadsheetml/2006/main" count="4715" uniqueCount="403">
  <si>
    <t>CONSULTORIA PARA EL CIERRE TECNICO DEL COMPLEJO DE ESCOMBRERAS SANTA ANA (LUIS TAMAYO, SANTA ANA)</t>
  </si>
  <si>
    <t xml:space="preserve">Oferente: </t>
  </si>
  <si>
    <t/>
  </si>
  <si>
    <t>Ubicación:</t>
  </si>
  <si>
    <t>BARRIO SANTA ANA</t>
  </si>
  <si>
    <t xml:space="preserve">Fecha:    </t>
  </si>
  <si>
    <t>06/12/2021</t>
  </si>
  <si>
    <t>Código</t>
  </si>
  <si>
    <t>Descripción</t>
  </si>
  <si>
    <t>Unidad</t>
  </si>
  <si>
    <t>Cantidad</t>
  </si>
  <si>
    <t>P.Unitario</t>
  </si>
  <si>
    <t>P.Total</t>
  </si>
  <si>
    <t>1</t>
  </si>
  <si>
    <t>RECONFORMACIÓN</t>
  </si>
  <si>
    <t>Replanteo y nivelación de áreas</t>
  </si>
  <si>
    <t>m2</t>
  </si>
  <si>
    <t>Excavación mecanica con tractor</t>
  </si>
  <si>
    <t>m3</t>
  </si>
  <si>
    <t>2</t>
  </si>
  <si>
    <t>CAJA DE ENTRADA</t>
  </si>
  <si>
    <t>Excavación a mano para estructuras</t>
  </si>
  <si>
    <t>H. Simple f´c = 140 kg/cm2</t>
  </si>
  <si>
    <t>Hormigón Simple f´c= 280 Kg/cm2</t>
  </si>
  <si>
    <t>Encofrado y desencofrado de elementos vistos</t>
  </si>
  <si>
    <t>Caja para sumidero en calles</t>
  </si>
  <si>
    <t>u</t>
  </si>
  <si>
    <t>MALLA ELECTROSOLDADA R-188</t>
  </si>
  <si>
    <t>Tapa de H. A. de 70 x 70 cm con platina perimetral</t>
  </si>
  <si>
    <t>3</t>
  </si>
  <si>
    <t>ALCANTARILLADO PLUVIAL</t>
  </si>
  <si>
    <t>Replanteo y nivelación</t>
  </si>
  <si>
    <t>m</t>
  </si>
  <si>
    <t>Excavación manual sin clasificar de 0 - 2.50 m</t>
  </si>
  <si>
    <t>Abatimiento del nivel freatico</t>
  </si>
  <si>
    <t>Hora</t>
  </si>
  <si>
    <t>Relleno compactado con equipo liviano</t>
  </si>
  <si>
    <t>Tapado de zanjas con maquina</t>
  </si>
  <si>
    <t>Entibado Discontinuo</t>
  </si>
  <si>
    <t>Pozo de revision de h=0 a 2,0 m, Sin tapa y sin brocal</t>
  </si>
  <si>
    <t>Pozo de revision de h=0 a 2,5 m, Sin tapa y sin brocal</t>
  </si>
  <si>
    <t>Pozo de revision de h=0 a 3,0 m, Sin tapa y sin brocal</t>
  </si>
  <si>
    <t>Sum, Tapa HF D=0,60 m, Incluye cerco 180 lbs,</t>
  </si>
  <si>
    <t>Sum, Tuberia PVC para Alcant, U/E DNE=335 mm (dimin= 3000 mm) serie 5, Tipo B  incluye Sello elastomérico</t>
  </si>
  <si>
    <t>Sum, Tuberia PVC para Alcant, U/E DNE=400 mm (dimin= 364mm) serie 5, Tipo B (Inc. Sello Elastomérico)</t>
  </si>
  <si>
    <t>Sum, Tuberia PVC para Alcant, U/E DNE=540 mm (dimin= 500 mm) serie 5, Tipo B (Inc. Sello Elastomérico)</t>
  </si>
  <si>
    <t>Colocacion Tuberia PVC Alcant. D=335 mm</t>
  </si>
  <si>
    <t>Colocacion Tuberia PVC Alcant. D=400 mm</t>
  </si>
  <si>
    <t>Colocacion Tuberia PVC Alcant. D=540 mm</t>
  </si>
  <si>
    <t>CANAL DE GEOMEMBRANA</t>
  </si>
  <si>
    <t>Excavación a mano en Suelo sin clasificar, Profundidad entre 0 y 2 m</t>
  </si>
  <si>
    <t>Sum,-Ins, Geomembrana 500 micras (Polietileno de baja densidad)</t>
  </si>
  <si>
    <t>506003</t>
  </si>
  <si>
    <t>Hormigón Simple 210 Kg/cm2</t>
  </si>
  <si>
    <t>Acero de Refuerzo (Incluye corte y doblado)</t>
  </si>
  <si>
    <t>Kg</t>
  </si>
  <si>
    <t>Sum, Tapa hormigon armado 110x0.6x0.07 m (Incluye cercos)</t>
  </si>
  <si>
    <t>Sum,-Ins, Rejilla Hierro D=20mm</t>
  </si>
  <si>
    <t>kg</t>
  </si>
  <si>
    <t>5</t>
  </si>
  <si>
    <t xml:space="preserve">CUNETA Y SUBDREN CALLE LUIS TAMAYO </t>
  </si>
  <si>
    <t>Replanteo y nivelación canal</t>
  </si>
  <si>
    <t>Excavación a mano de suelo sin clasificar</t>
  </si>
  <si>
    <t>Material filtrante para drenes, suministro y colocación</t>
  </si>
  <si>
    <t>Tubería PVC perforada para dren, d= 160 mm</t>
  </si>
  <si>
    <t>Sum.-Ins. Geotextil NT1600s</t>
  </si>
  <si>
    <t>6</t>
  </si>
  <si>
    <t>CAJA LUIS TAMAYO</t>
  </si>
  <si>
    <t>MALLA ELECTROSOLDADA R*188</t>
  </si>
  <si>
    <t>Sum,-Ins, Rejilla Hierro (Seg. Especificación)</t>
  </si>
  <si>
    <t>7</t>
  </si>
  <si>
    <t>CABEZAL DE SALIDA DEL ALCANTARILLADO</t>
  </si>
  <si>
    <t>8</t>
  </si>
  <si>
    <t>RAPIDA</t>
  </si>
  <si>
    <t>Replanteo y nivelacion</t>
  </si>
  <si>
    <t>Tubería de acero corrugado d=0.80m, e=2mm, incluye accesorios (media caña)</t>
  </si>
  <si>
    <t>Hormigon ciclopeo 60 por ciento HS y 40 por ciento piedra</t>
  </si>
  <si>
    <t>Acero de refuerzo fy=4200 kg/cm2, incluye corte, doblado y colocación</t>
  </si>
  <si>
    <t>9</t>
  </si>
  <si>
    <t>MOJONES DE CONTROL</t>
  </si>
  <si>
    <t>Mojoneras de Control</t>
  </si>
  <si>
    <t>global</t>
  </si>
  <si>
    <t>Mojoneras testigos</t>
  </si>
  <si>
    <t>hitos</t>
  </si>
  <si>
    <t>10</t>
  </si>
  <si>
    <t>PLAN DE MANEJO AMBIENTAL</t>
  </si>
  <si>
    <t>Señaletica preventiva 75 x75 cm</t>
  </si>
  <si>
    <t>Baño Portatil, suministro e instalacion</t>
  </si>
  <si>
    <t>Riego con Tanquero</t>
  </si>
  <si>
    <t>12 %</t>
  </si>
  <si>
    <t>Son:</t>
  </si>
  <si>
    <t>Análisis de  Precios  Unitarios</t>
  </si>
  <si>
    <t>Código:</t>
  </si>
  <si>
    <t>Descrip.:</t>
  </si>
  <si>
    <t>Unidad:</t>
  </si>
  <si>
    <t xml:space="preserve"> </t>
  </si>
  <si>
    <t>COSTOS DIRECTOS</t>
  </si>
  <si>
    <t>Equipo y herramienta</t>
  </si>
  <si>
    <t>Precio</t>
  </si>
  <si>
    <t>Rendim.</t>
  </si>
  <si>
    <t>Total</t>
  </si>
  <si>
    <t>%</t>
  </si>
  <si>
    <t>101201</t>
  </si>
  <si>
    <t>Equipo de topografia</t>
  </si>
  <si>
    <t>101999</t>
  </si>
  <si>
    <t>Equipo menor</t>
  </si>
  <si>
    <t>hora</t>
  </si>
  <si>
    <t>103003</t>
  </si>
  <si>
    <t>Vehiculo liviano</t>
  </si>
  <si>
    <t xml:space="preserve">Subtotal de Equipo: </t>
  </si>
  <si>
    <t>Materiales</t>
  </si>
  <si>
    <t>200A1Y</t>
  </si>
  <si>
    <t>Clavos - Tiras y pingos</t>
  </si>
  <si>
    <t xml:space="preserve">Subtotal de Materiales: </t>
  </si>
  <si>
    <t>Transporte</t>
  </si>
  <si>
    <t>Tarifa/U</t>
  </si>
  <si>
    <t>Distancia</t>
  </si>
  <si>
    <t xml:space="preserve">Subtotal de Transporte: </t>
  </si>
  <si>
    <t>Mano de Obra</t>
  </si>
  <si>
    <t>Número</t>
  </si>
  <si>
    <t>S.R.H.</t>
  </si>
  <si>
    <t>403011</t>
  </si>
  <si>
    <t>Cadenero (EOD2)</t>
  </si>
  <si>
    <t>444001</t>
  </si>
  <si>
    <t>Topografo 2 (EOC1)</t>
  </si>
  <si>
    <t xml:space="preserve">Subtotal de Mano de Obra: </t>
  </si>
  <si>
    <t xml:space="preserve">Costo Directo Total: </t>
  </si>
  <si>
    <t>COSTOS INDIRECTOS</t>
  </si>
  <si>
    <t>20 %</t>
  </si>
  <si>
    <t>Precio Unitario Total .................................................................................................</t>
  </si>
  <si>
    <t>CON 12/100 DÓLARES</t>
  </si>
  <si>
    <t>103020</t>
  </si>
  <si>
    <t>411002</t>
  </si>
  <si>
    <t>Op. Cargadora Frontal (EOC1 Grupo I)</t>
  </si>
  <si>
    <t>401001</t>
  </si>
  <si>
    <t>Peon (EOE2)</t>
  </si>
  <si>
    <t>205015</t>
  </si>
  <si>
    <t>material de prestamo</t>
  </si>
  <si>
    <t>111001</t>
  </si>
  <si>
    <t>Herramientas varias</t>
  </si>
  <si>
    <t>401003</t>
  </si>
  <si>
    <t>404002</t>
  </si>
  <si>
    <t>108002</t>
  </si>
  <si>
    <t>Concretera un saco</t>
  </si>
  <si>
    <t>242001</t>
  </si>
  <si>
    <t>Cemento Portland Tipo I puesto en obra</t>
  </si>
  <si>
    <t>saco</t>
  </si>
  <si>
    <t>205001</t>
  </si>
  <si>
    <t>Arena puesta en obra</t>
  </si>
  <si>
    <t>205002</t>
  </si>
  <si>
    <t>Grava puesta en obra</t>
  </si>
  <si>
    <t>201003</t>
  </si>
  <si>
    <t>Agua</t>
  </si>
  <si>
    <t>lt</t>
  </si>
  <si>
    <t>250001</t>
  </si>
  <si>
    <t>Aditivo acelerante tipo Plastocrete 161 HE o similar</t>
  </si>
  <si>
    <t>403002</t>
  </si>
  <si>
    <t>402001</t>
  </si>
  <si>
    <t>108005</t>
  </si>
  <si>
    <t>Vibrador</t>
  </si>
  <si>
    <t>200ARG</t>
  </si>
  <si>
    <t>Hormigon Premezclado f´c 280 kg/cm2</t>
  </si>
  <si>
    <t>200ARF</t>
  </si>
  <si>
    <t>Madera de encofrado visto (Segun Especificaciones)</t>
  </si>
  <si>
    <t>405001</t>
  </si>
  <si>
    <t>2BK001</t>
  </si>
  <si>
    <t>Tubo de cemento 200 mm campana</t>
  </si>
  <si>
    <t>200AMI</t>
  </si>
  <si>
    <t>Encofrado Metalico (incluye modulos, puntales y accesorios )</t>
  </si>
  <si>
    <t>200BO4</t>
  </si>
  <si>
    <t>Rejilla de hierro forjado</t>
  </si>
  <si>
    <t>200ACQ</t>
  </si>
  <si>
    <t>Malla electrosoldada 6:15</t>
  </si>
  <si>
    <t>110002</t>
  </si>
  <si>
    <t>Equipo de suelda</t>
  </si>
  <si>
    <t>247002</t>
  </si>
  <si>
    <t>Platina 2" x 1/4" x 6 m</t>
  </si>
  <si>
    <t>200A2E</t>
  </si>
  <si>
    <t>Suelda - Pintura - Otros</t>
  </si>
  <si>
    <t>239001</t>
  </si>
  <si>
    <t>Acero en varillas</t>
  </si>
  <si>
    <t>240001</t>
  </si>
  <si>
    <t>Alambre de amarre No. 18 negro recocido</t>
  </si>
  <si>
    <t>402009</t>
  </si>
  <si>
    <t>101006</t>
  </si>
  <si>
    <t>Equipo menor (%MO)</t>
  </si>
  <si>
    <t>%MO</t>
  </si>
  <si>
    <t>5%MO</t>
  </si>
  <si>
    <t>201013</t>
  </si>
  <si>
    <t>Estacas con Pintura</t>
  </si>
  <si>
    <t>Glb.</t>
  </si>
  <si>
    <t>Topógrafo (EOC1)</t>
  </si>
  <si>
    <t>103009</t>
  </si>
  <si>
    <t>Herramientas menores</t>
  </si>
  <si>
    <t>102063</t>
  </si>
  <si>
    <t>403007</t>
  </si>
  <si>
    <t>Op. de Equipo Liviano (EOD2)</t>
  </si>
  <si>
    <t>102028</t>
  </si>
  <si>
    <t>Retroexcavadora</t>
  </si>
  <si>
    <t>411001</t>
  </si>
  <si>
    <t>Op. de Retroexcavadora (EOC1 Grupo I)</t>
  </si>
  <si>
    <t>415003</t>
  </si>
  <si>
    <t>Engrasador o abastecedor responsable (EOD2 Sin título)</t>
  </si>
  <si>
    <t>102060</t>
  </si>
  <si>
    <t>Vibro-apisonador</t>
  </si>
  <si>
    <t>201002</t>
  </si>
  <si>
    <t>102034</t>
  </si>
  <si>
    <t>Cargadora</t>
  </si>
  <si>
    <t>206012</t>
  </si>
  <si>
    <t>Pingos</t>
  </si>
  <si>
    <t>206017</t>
  </si>
  <si>
    <t>Tablones (según especificación)</t>
  </si>
  <si>
    <t>403001</t>
  </si>
  <si>
    <t>Albañil (EOD2)</t>
  </si>
  <si>
    <t>204007</t>
  </si>
  <si>
    <t>Hierro Varillas (Corrugado)</t>
  </si>
  <si>
    <t>209084</t>
  </si>
  <si>
    <t>Pintura Anticorrosiva</t>
  </si>
  <si>
    <t>gl</t>
  </si>
  <si>
    <t>212008</t>
  </si>
  <si>
    <t>Encofrado metálico para pozo de revisión</t>
  </si>
  <si>
    <t>506001</t>
  </si>
  <si>
    <t>Hormigon Ciclopeo 60% HS y 40% piedra</t>
  </si>
  <si>
    <t>508001</t>
  </si>
  <si>
    <t>Replantillo de Piedra, e=15 cm</t>
  </si>
  <si>
    <t>211001</t>
  </si>
  <si>
    <t>Piedra</t>
  </si>
  <si>
    <t>211003</t>
  </si>
  <si>
    <t>Grava (Puesta en Obra)</t>
  </si>
  <si>
    <t>Inspector de Obra (EOB3)</t>
  </si>
  <si>
    <t>209199</t>
  </si>
  <si>
    <t>Tapa de HF D=0.60 m. Incluye Cerco 180 l</t>
  </si>
  <si>
    <t>201005</t>
  </si>
  <si>
    <t>Lubricante vegetal</t>
  </si>
  <si>
    <t>209946</t>
  </si>
  <si>
    <t>Tuberia PVC para Alcant, U/E DNE=335 mm (dimin= 290 mm) serie 5, Tipo B  incluye Sello elastomérico</t>
  </si>
  <si>
    <t>209771</t>
  </si>
  <si>
    <t>Tuberia PVC para Alcant, U/E DNE=400 mm (dimin= 340 mm) serie 5, Tipo B (Inc. Sello Elastomérico)</t>
  </si>
  <si>
    <t>201398</t>
  </si>
  <si>
    <t>Tuberia PVC para Alcant, U/E DNE=540 mm (dimin= 465 mm) serie 5, Tipo B (Inc. Sello Elastomérico)</t>
  </si>
  <si>
    <t>402004</t>
  </si>
  <si>
    <t>Peón (EOE2) (Ayudante)</t>
  </si>
  <si>
    <t>403009</t>
  </si>
  <si>
    <t>Plomero (EOD2)</t>
  </si>
  <si>
    <t>201590</t>
  </si>
  <si>
    <t>Geomembrana 500 micras (Polietileno de baja densidad)</t>
  </si>
  <si>
    <t>204008</t>
  </si>
  <si>
    <t>Alambre de Amarre Recocido No. 18</t>
  </si>
  <si>
    <t>403003</t>
  </si>
  <si>
    <t>Fierrero (EOD2)</t>
  </si>
  <si>
    <t>201457</t>
  </si>
  <si>
    <t>Platina 2 1/2" x 1/8"</t>
  </si>
  <si>
    <t>263530</t>
  </si>
  <si>
    <t>Tapa hormigón armado 110x0.6x0.07 m</t>
  </si>
  <si>
    <t>Suelda 60-11 (según especificación)</t>
  </si>
  <si>
    <t>402002</t>
  </si>
  <si>
    <t>Peón (EOE2) (Ayudante de carpintero)</t>
  </si>
  <si>
    <t>107005</t>
  </si>
  <si>
    <t>Herramienta manual y menor de construcción</t>
  </si>
  <si>
    <t>200A5G</t>
  </si>
  <si>
    <t>Accesorios, pega y otros</t>
  </si>
  <si>
    <t>200AQ8</t>
  </si>
  <si>
    <t>Tubería 160 mm TIPO B</t>
  </si>
  <si>
    <t>402016</t>
  </si>
  <si>
    <t>249001</t>
  </si>
  <si>
    <t>Geotextil NT 1600</t>
  </si>
  <si>
    <t>200941</t>
  </si>
  <si>
    <t>Varios para instalacion.</t>
  </si>
  <si>
    <t>DOS  CON 04/100 DÓLARES</t>
  </si>
  <si>
    <t>203001</t>
  </si>
  <si>
    <t>Pintura spray</t>
  </si>
  <si>
    <t>200BMF</t>
  </si>
  <si>
    <t>Clavos de acero</t>
  </si>
  <si>
    <t>102001</t>
  </si>
  <si>
    <t>271001</t>
  </si>
  <si>
    <t>Asfalto</t>
  </si>
  <si>
    <t>gal</t>
  </si>
  <si>
    <t>200BOI</t>
  </si>
  <si>
    <t>ml</t>
  </si>
  <si>
    <t>101013</t>
  </si>
  <si>
    <t>205003</t>
  </si>
  <si>
    <t>Piedra puesta en obra</t>
  </si>
  <si>
    <t>500243</t>
  </si>
  <si>
    <t>Hormigón F´c = 210 kg/cm2</t>
  </si>
  <si>
    <t>506051</t>
  </si>
  <si>
    <t>500011</t>
  </si>
  <si>
    <t>Acero de refuerzo, fy=4200Kg/cm2</t>
  </si>
  <si>
    <t>200009</t>
  </si>
  <si>
    <t>Tornillo de estación total</t>
  </si>
  <si>
    <t>121002</t>
  </si>
  <si>
    <t>Equipo de pintura</t>
  </si>
  <si>
    <t>285001</t>
  </si>
  <si>
    <t>Angulo ( 1 x 1 x 1/8 x 6 m)</t>
  </si>
  <si>
    <t>286001</t>
  </si>
  <si>
    <t>Tool 2 mm (1.22x2.44 m)</t>
  </si>
  <si>
    <t>plancha</t>
  </si>
  <si>
    <t>285002</t>
  </si>
  <si>
    <t>Perfil  50 x 50 x 3mm, 6m</t>
  </si>
  <si>
    <t>284001</t>
  </si>
  <si>
    <t>Sello para señalizacion vertical</t>
  </si>
  <si>
    <t>487001</t>
  </si>
  <si>
    <t>Soldador eléctrico y/o acetileno (Estr.Oc.C1)</t>
  </si>
  <si>
    <t>403008</t>
  </si>
  <si>
    <t>Pintor (EOD2)</t>
  </si>
  <si>
    <t>200005</t>
  </si>
  <si>
    <t>baño portatil</t>
  </si>
  <si>
    <t>103021</t>
  </si>
  <si>
    <t>Tanquero</t>
  </si>
  <si>
    <t>434001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</si>
  <si>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</si>
  <si>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</si>
  <si>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</si>
  <si>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</si>
  <si>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</si>
  <si>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</si>
  <si>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</si>
  <si>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</si>
  <si>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</si>
  <si>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</si>
  <si>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</si>
  <si>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</si>
  <si>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</si>
  <si>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</si>
  <si>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</si>
  <si>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</si>
  <si>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</si>
  <si>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</si>
  <si>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</si>
  <si>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</si>
  <si>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</si>
  <si>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</si>
  <si>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</si>
  <si>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</si>
  <si>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</si>
  <si>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</si>
  <si>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</si>
  <si>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</si>
  <si>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</si>
  <si>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</si>
  <si>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</si>
  <si>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</si>
  <si>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</si>
  <si>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</si>
  <si>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</si>
  <si>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</si>
  <si>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</si>
  <si>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</si>
  <si>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</si>
  <si>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</si>
  <si>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</si>
  <si>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</si>
  <si>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</si>
  <si>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</si>
  <si>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</si>
  <si>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</si>
  <si>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</si>
  <si>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</si>
  <si>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</si>
  <si>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</si>
  <si>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</si>
  <si>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</si>
  <si>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</si>
  <si>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</si>
  <si>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</si>
  <si>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Suministro e instalación de malla electro soldada R-188</t>
  </si>
  <si>
    <t>Auxiliar replantillo</t>
  </si>
  <si>
    <t>Tractor de oruga de 230 HP</t>
  </si>
  <si>
    <t>Ayudante de operador  (EOE2)</t>
  </si>
  <si>
    <t>Op. de Tractor de carriles o ruedas (EOC1 Grupo I)</t>
  </si>
  <si>
    <t>Técnico obras civiles (EOC2)</t>
  </si>
  <si>
    <t>Maestro mayor en ejecución de obras civiles (EOC1)</t>
  </si>
  <si>
    <t>Op. de rodillo autopropulsado (EOC2)</t>
  </si>
  <si>
    <t>Rodillo liso de 20 Toneladas</t>
  </si>
  <si>
    <t>Relleno compactado con equipo pesado</t>
  </si>
  <si>
    <t>Material de prestamo (incluye esponjamento y trasporte)</t>
  </si>
  <si>
    <t>Material de prestamo (incluye esponjamento y transporte)</t>
  </si>
  <si>
    <t>Tabla cepillada</t>
  </si>
  <si>
    <t xml:space="preserve">Suministro e instalación de malla electro soldada R-188 </t>
  </si>
  <si>
    <t>Vehiculo 4x4</t>
  </si>
  <si>
    <t>Bomba con diametro de  4"</t>
  </si>
  <si>
    <t>Hierro Varillas de 4200 kg (Corrugado)</t>
  </si>
  <si>
    <t>Hierro Varillas 4200 kg(Corrugado)</t>
  </si>
  <si>
    <t>102000</t>
  </si>
  <si>
    <t>Soldadora</t>
  </si>
  <si>
    <t>402003</t>
  </si>
  <si>
    <t>Maestro soldador (EOC1)</t>
  </si>
  <si>
    <t>Replanteo y nivelación de canal</t>
  </si>
  <si>
    <t>Grava puesta en obra 2" &gt; D &lt;4"</t>
  </si>
  <si>
    <t>Ayudante de plomero (EOE2)</t>
  </si>
  <si>
    <t>Tubéria de acero corrugado d=0.80 m, e=2 mm (Incluye accesorios)</t>
  </si>
  <si>
    <t>Chofer de trailer, volqueta, tanquero, plataforma, etc. (EOC1)</t>
  </si>
  <si>
    <t>Excavación mecanica en suelo sin clasificar de 0 a 2.5  m de profundidad,</t>
  </si>
  <si>
    <t>Excavación mecanica en suelo sin clasificar de 0 a 2.5 m de profundidad,</t>
  </si>
  <si>
    <t>Sum, Ins. Tapa HF D=0,60 m, Incluye cerco 180 lbs,</t>
  </si>
  <si>
    <t>Replanteo y nivelacion de rapida</t>
  </si>
  <si>
    <t>Peon EOE2</t>
  </si>
  <si>
    <t>Albañil (EO D2)</t>
  </si>
  <si>
    <t xml:space="preserve">Peón (EOE2) </t>
  </si>
  <si>
    <t>Inspector de Obra(EOB3)</t>
  </si>
  <si>
    <t>Cadenero (EO D2)</t>
  </si>
  <si>
    <t>ING. VICTOR MANUEL CHACÓN CEDEÑO</t>
  </si>
  <si>
    <t>DIRECTOR DE PROYECTO</t>
  </si>
  <si>
    <t>SETENTA Y SEIS MIL NOVECIENTOS SETENTA Y NUEVE CON 53/100 DÓLARES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</si>
</sst>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00"/>
  </numFmts>
  <fonts count="4" x14ac:knownFonts="1">
    <font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10" fontId="1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 indent="1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left" inden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0" fontId="1" fillId="0" borderId="2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/>
    </xf>
    <xf numFmtId="4" fontId="1" fillId="0" borderId="0" xfId="0" applyNumberFormat="1" applyFont="1"/>
    <xf numFmtId="49" fontId="1" fillId="2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0" fillId="2" borderId="0" xfId="0" applyFill="1"/>
    <xf numFmtId="10" fontId="1" fillId="0" borderId="0" xfId="0" applyNumberFormat="1" applyFont="1"/>
    <xf numFmtId="49" fontId="2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right"/>
    </xf>
    <xf numFmtId="10" fontId="1" fillId="0" borderId="2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10" fontId="1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justify" vertical="top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%20Nicolas/Desktop/nicojunior/numletra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definedNames>
      <definedName name="NumLetras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8"/>
  <sheetViews>
    <sheetView tabSelected="1" topLeftCell="A71" workbookViewId="0">
      <selection activeCell="B74" sqref="B74"/>
    </sheetView>
  </sheetViews>
  <sheetFormatPr baseColWidth="10" defaultColWidth="11.42578125" defaultRowHeight="15" x14ac:dyDescent="0.25"/>
  <cols>
    <col min="1" max="1" width="7.7109375" style="62" customWidth="1"/>
    <col min="2" max="2" width="39.140625" style="1" customWidth="1"/>
    <col min="3" max="3" width="8.5703125" style="1" customWidth="1"/>
    <col min="4" max="4" width="10.28515625" style="1" customWidth="1"/>
    <col min="5" max="5" width="9.7109375" style="1" customWidth="1"/>
    <col min="6" max="6" width="11.28515625" style="1" customWidth="1"/>
    <col min="7" max="255" width="11.42578125" style="1"/>
  </cols>
  <sheetData>
    <row r="1" spans="1:6" ht="21" customHeight="1" x14ac:dyDescent="0.25">
      <c r="A1" s="84" t="s">
        <v>0</v>
      </c>
      <c r="B1" s="84"/>
      <c r="C1" s="84"/>
      <c r="D1" s="84"/>
      <c r="E1" s="84"/>
      <c r="F1" s="84"/>
    </row>
    <row r="2" spans="1:6" x14ac:dyDescent="0.25">
      <c r="A2" s="69"/>
      <c r="B2" s="2"/>
      <c r="C2" s="2"/>
      <c r="D2" s="2"/>
      <c r="E2" s="2"/>
      <c r="F2" s="2"/>
    </row>
    <row r="3" spans="1:6" x14ac:dyDescent="0.25">
      <c r="A3" s="70" t="s">
        <v>1</v>
      </c>
      <c r="B3" s="85" t="s">
        <v>2</v>
      </c>
      <c r="C3" s="85"/>
      <c r="D3" s="85"/>
      <c r="E3" s="85"/>
      <c r="F3" s="85"/>
    </row>
    <row r="4" spans="1:6" x14ac:dyDescent="0.25">
      <c r="A4" s="70" t="s">
        <v>3</v>
      </c>
      <c r="B4" s="85" t="s">
        <v>4</v>
      </c>
      <c r="C4" s="85"/>
      <c r="D4" s="85"/>
      <c r="E4" s="85"/>
      <c r="F4" s="85"/>
    </row>
    <row r="5" spans="1:6" x14ac:dyDescent="0.25">
      <c r="A5" s="70" t="s">
        <v>5</v>
      </c>
      <c r="B5" s="85" t="s">
        <v>6</v>
      </c>
      <c r="C5" s="85"/>
      <c r="D5" s="85"/>
      <c r="E5" s="85"/>
      <c r="F5" s="85"/>
    </row>
    <row r="6" spans="1:6" x14ac:dyDescent="0.25">
      <c r="A6" s="70"/>
      <c r="B6" s="3"/>
      <c r="C6" s="3"/>
      <c r="D6" s="3"/>
      <c r="E6" s="3"/>
      <c r="F6" s="3"/>
    </row>
    <row r="7" spans="1:6" x14ac:dyDescent="0.25">
      <c r="A7" s="87"/>
      <c r="B7" s="87"/>
      <c r="C7" s="87"/>
      <c r="D7" s="87"/>
      <c r="E7" s="87"/>
      <c r="F7" s="87"/>
    </row>
    <row r="8" spans="1:6" x14ac:dyDescent="0.25">
      <c r="A8" s="71" t="s">
        <v>7</v>
      </c>
      <c r="B8" s="4" t="s">
        <v>8</v>
      </c>
      <c r="C8" s="4" t="s">
        <v>9</v>
      </c>
      <c r="D8" s="5" t="s">
        <v>10</v>
      </c>
      <c r="E8" s="6" t="s">
        <v>11</v>
      </c>
      <c r="F8" s="5" t="s">
        <v>12</v>
      </c>
    </row>
    <row r="9" spans="1:6" x14ac:dyDescent="0.25">
      <c r="A9" s="52" t="s">
        <v>2</v>
      </c>
      <c r="B9" s="8" t="s">
        <v>14</v>
      </c>
      <c r="C9" s="7" t="s">
        <v>2</v>
      </c>
      <c r="D9" s="9" t="s">
        <v>2</v>
      </c>
      <c r="E9" s="9" t="s">
        <v>2</v>
      </c>
      <c r="F9" s="10">
        <f>SUM(F10:F13)</f>
        <v>17985.36</v>
      </c>
    </row>
    <row r="10" spans="1:6" x14ac:dyDescent="0.25">
      <c r="A10" s="52" t="s">
        <v>13</v>
      </c>
      <c r="B10" s="11" t="s">
        <v>15</v>
      </c>
      <c r="C10" s="7" t="s">
        <v>16</v>
      </c>
      <c r="D10" s="9">
        <v>11745</v>
      </c>
      <c r="E10" s="9">
        <f>+'1'!H37</f>
        <v>0.12000000000000001</v>
      </c>
      <c r="F10" s="9">
        <f t="shared" ref="F10:F73" si="0">+ROUND(D10*E10,2)</f>
        <v>1409.4</v>
      </c>
    </row>
    <row r="11" spans="1:6" x14ac:dyDescent="0.25">
      <c r="A11" s="52" t="s">
        <v>19</v>
      </c>
      <c r="B11" s="11" t="s">
        <v>17</v>
      </c>
      <c r="C11" s="7" t="s">
        <v>18</v>
      </c>
      <c r="D11" s="9">
        <v>3125</v>
      </c>
      <c r="E11" s="9">
        <f>+'2'!H35</f>
        <v>1.6099999999999999</v>
      </c>
      <c r="F11" s="9">
        <f t="shared" si="0"/>
        <v>5031.25</v>
      </c>
    </row>
    <row r="12" spans="1:6" x14ac:dyDescent="0.25">
      <c r="A12" s="52" t="s">
        <v>29</v>
      </c>
      <c r="B12" s="11" t="s">
        <v>373</v>
      </c>
      <c r="C12" s="7" t="s">
        <v>18</v>
      </c>
      <c r="D12" s="9">
        <v>4087</v>
      </c>
      <c r="E12" s="9">
        <f>+'3'!H39</f>
        <v>1.1299999999999999</v>
      </c>
      <c r="F12" s="9">
        <f t="shared" si="0"/>
        <v>4618.3100000000004</v>
      </c>
    </row>
    <row r="13" spans="1:6" ht="24" x14ac:dyDescent="0.25">
      <c r="A13" s="52">
        <v>4</v>
      </c>
      <c r="B13" s="11" t="s">
        <v>374</v>
      </c>
      <c r="C13" s="7" t="s">
        <v>18</v>
      </c>
      <c r="D13" s="9">
        <v>962</v>
      </c>
      <c r="E13" s="9">
        <f>+'4'!H34</f>
        <v>7.2</v>
      </c>
      <c r="F13" s="9">
        <f t="shared" si="0"/>
        <v>6926.4</v>
      </c>
    </row>
    <row r="14" spans="1:6" x14ac:dyDescent="0.25">
      <c r="A14" s="52" t="s">
        <v>2</v>
      </c>
      <c r="B14" s="8" t="s">
        <v>20</v>
      </c>
      <c r="C14" s="7" t="s">
        <v>2</v>
      </c>
      <c r="D14" s="9" t="s">
        <v>2</v>
      </c>
      <c r="E14" s="9" t="s">
        <v>2</v>
      </c>
      <c r="F14" s="10">
        <f>SUM(F15:F21)</f>
        <v>756.82</v>
      </c>
    </row>
    <row r="15" spans="1:6" x14ac:dyDescent="0.25">
      <c r="A15" s="52" t="s">
        <v>59</v>
      </c>
      <c r="B15" s="11" t="s">
        <v>21</v>
      </c>
      <c r="C15" s="7" t="s">
        <v>18</v>
      </c>
      <c r="D15" s="9">
        <v>3.3</v>
      </c>
      <c r="E15" s="9">
        <f>+'5'!H35</f>
        <v>12.9</v>
      </c>
      <c r="F15" s="9">
        <f t="shared" si="0"/>
        <v>42.57</v>
      </c>
    </row>
    <row r="16" spans="1:6" x14ac:dyDescent="0.25">
      <c r="A16" s="52" t="s">
        <v>66</v>
      </c>
      <c r="B16" s="11" t="s">
        <v>22</v>
      </c>
      <c r="C16" s="7" t="s">
        <v>18</v>
      </c>
      <c r="D16" s="9">
        <v>0.08</v>
      </c>
      <c r="E16" s="9">
        <f>+'6'!H41</f>
        <v>117.64999999999999</v>
      </c>
      <c r="F16" s="9">
        <f t="shared" si="0"/>
        <v>9.41</v>
      </c>
    </row>
    <row r="17" spans="1:6" x14ac:dyDescent="0.25">
      <c r="A17" s="52" t="s">
        <v>70</v>
      </c>
      <c r="B17" s="11" t="s">
        <v>23</v>
      </c>
      <c r="C17" s="7" t="s">
        <v>18</v>
      </c>
      <c r="D17" s="9">
        <v>1.71</v>
      </c>
      <c r="E17" s="9">
        <f>+'7'!H39</f>
        <v>161.29999999999998</v>
      </c>
      <c r="F17" s="9">
        <f t="shared" si="0"/>
        <v>275.82</v>
      </c>
    </row>
    <row r="18" spans="1:6" x14ac:dyDescent="0.25">
      <c r="A18" s="52" t="s">
        <v>72</v>
      </c>
      <c r="B18" s="11" t="s">
        <v>24</v>
      </c>
      <c r="C18" s="7" t="s">
        <v>16</v>
      </c>
      <c r="D18" s="9">
        <v>18.72</v>
      </c>
      <c r="E18" s="9">
        <f>+'8'!H37</f>
        <v>9.9599999999999991</v>
      </c>
      <c r="F18" s="9">
        <f t="shared" si="0"/>
        <v>186.45</v>
      </c>
    </row>
    <row r="19" spans="1:6" x14ac:dyDescent="0.25">
      <c r="A19" s="52" t="s">
        <v>78</v>
      </c>
      <c r="B19" s="11" t="s">
        <v>25</v>
      </c>
      <c r="C19" s="7" t="s">
        <v>26</v>
      </c>
      <c r="D19" s="9">
        <v>1</v>
      </c>
      <c r="E19" s="9">
        <f>+'9'!H39</f>
        <v>113.52000000000001</v>
      </c>
      <c r="F19" s="9">
        <f t="shared" si="0"/>
        <v>113.52</v>
      </c>
    </row>
    <row r="20" spans="1:6" ht="24" x14ac:dyDescent="0.25">
      <c r="A20" s="52" t="s">
        <v>84</v>
      </c>
      <c r="B20" s="11" t="s">
        <v>377</v>
      </c>
      <c r="C20" s="7" t="s">
        <v>16</v>
      </c>
      <c r="D20" s="9">
        <v>8.3000000000000007</v>
      </c>
      <c r="E20" s="9">
        <f>+'10'!H36</f>
        <v>5.5200000000000005</v>
      </c>
      <c r="F20" s="9">
        <f t="shared" si="0"/>
        <v>45.82</v>
      </c>
    </row>
    <row r="21" spans="1:6" ht="24" x14ac:dyDescent="0.25">
      <c r="A21" s="52">
        <v>11</v>
      </c>
      <c r="B21" s="11" t="s">
        <v>28</v>
      </c>
      <c r="C21" s="7" t="s">
        <v>26</v>
      </c>
      <c r="D21" s="9">
        <v>1</v>
      </c>
      <c r="E21" s="61">
        <f>+'11'!H45</f>
        <v>83.23</v>
      </c>
      <c r="F21" s="9">
        <f t="shared" si="0"/>
        <v>83.23</v>
      </c>
    </row>
    <row r="22" spans="1:6" x14ac:dyDescent="0.25">
      <c r="A22" s="52" t="s">
        <v>2</v>
      </c>
      <c r="B22" s="8" t="s">
        <v>30</v>
      </c>
      <c r="C22" s="7" t="s">
        <v>2</v>
      </c>
      <c r="D22" s="9" t="s">
        <v>2</v>
      </c>
      <c r="E22" s="9" t="s">
        <v>2</v>
      </c>
      <c r="F22" s="10">
        <f>SUM(F23:F39)</f>
        <v>19894.050000000003</v>
      </c>
    </row>
    <row r="23" spans="1:6" x14ac:dyDescent="0.25">
      <c r="A23" s="52" t="s">
        <v>309</v>
      </c>
      <c r="B23" s="11" t="s">
        <v>31</v>
      </c>
      <c r="C23" s="7" t="s">
        <v>32</v>
      </c>
      <c r="D23" s="9">
        <v>382.5</v>
      </c>
      <c r="E23" s="9">
        <f>+'12'!H38</f>
        <v>0.89</v>
      </c>
      <c r="F23" s="9">
        <f t="shared" si="0"/>
        <v>340.43</v>
      </c>
    </row>
    <row r="24" spans="1:6" x14ac:dyDescent="0.25">
      <c r="A24" s="52" t="s">
        <v>310</v>
      </c>
      <c r="B24" s="11" t="s">
        <v>33</v>
      </c>
      <c r="C24" s="7" t="s">
        <v>18</v>
      </c>
      <c r="D24" s="9">
        <v>75</v>
      </c>
      <c r="E24" s="9">
        <f>+'13'!H35</f>
        <v>14.859500000000001</v>
      </c>
      <c r="F24" s="9">
        <f t="shared" si="0"/>
        <v>1114.46</v>
      </c>
    </row>
    <row r="25" spans="1:6" x14ac:dyDescent="0.25">
      <c r="A25" s="52" t="s">
        <v>311</v>
      </c>
      <c r="B25" s="11" t="s">
        <v>34</v>
      </c>
      <c r="C25" s="7" t="s">
        <v>35</v>
      </c>
      <c r="D25" s="9">
        <v>8</v>
      </c>
      <c r="E25" s="9">
        <f>+'14'!H35</f>
        <v>7.02</v>
      </c>
      <c r="F25" s="9">
        <f t="shared" si="0"/>
        <v>56.16</v>
      </c>
    </row>
    <row r="26" spans="1:6" ht="24" x14ac:dyDescent="0.25">
      <c r="A26" s="52" t="s">
        <v>312</v>
      </c>
      <c r="B26" s="11" t="s">
        <v>391</v>
      </c>
      <c r="C26" s="7" t="s">
        <v>18</v>
      </c>
      <c r="D26" s="9">
        <v>677</v>
      </c>
      <c r="E26" s="9">
        <f>+'15'!H35</f>
        <v>2.9400000000000004</v>
      </c>
      <c r="F26" s="9">
        <f t="shared" si="0"/>
        <v>1990.38</v>
      </c>
    </row>
    <row r="27" spans="1:6" x14ac:dyDescent="0.25">
      <c r="A27" s="52" t="s">
        <v>313</v>
      </c>
      <c r="B27" s="11" t="s">
        <v>36</v>
      </c>
      <c r="C27" s="7" t="s">
        <v>18</v>
      </c>
      <c r="D27" s="9">
        <v>618</v>
      </c>
      <c r="E27" s="9">
        <f>+'16'!H36</f>
        <v>4.8499999999999996</v>
      </c>
      <c r="F27" s="9">
        <f t="shared" si="0"/>
        <v>2997.3</v>
      </c>
    </row>
    <row r="28" spans="1:6" x14ac:dyDescent="0.25">
      <c r="A28" s="52" t="s">
        <v>314</v>
      </c>
      <c r="B28" s="11" t="s">
        <v>37</v>
      </c>
      <c r="C28" s="7" t="s">
        <v>18</v>
      </c>
      <c r="D28" s="9">
        <v>62</v>
      </c>
      <c r="E28" s="9">
        <f>+'17'!H36</f>
        <v>1.86</v>
      </c>
      <c r="F28" s="9">
        <f t="shared" si="0"/>
        <v>115.32</v>
      </c>
    </row>
    <row r="29" spans="1:6" x14ac:dyDescent="0.25">
      <c r="A29" s="52" t="s">
        <v>315</v>
      </c>
      <c r="B29" s="11" t="s">
        <v>38</v>
      </c>
      <c r="C29" s="7" t="s">
        <v>16</v>
      </c>
      <c r="D29" s="9">
        <v>52</v>
      </c>
      <c r="E29" s="9">
        <f>+'18'!H36</f>
        <v>10.33</v>
      </c>
      <c r="F29" s="9">
        <f t="shared" si="0"/>
        <v>537.16</v>
      </c>
    </row>
    <row r="30" spans="1:6" ht="24" x14ac:dyDescent="0.25">
      <c r="A30" s="52" t="s">
        <v>316</v>
      </c>
      <c r="B30" s="11" t="s">
        <v>39</v>
      </c>
      <c r="C30" s="7" t="s">
        <v>26</v>
      </c>
      <c r="D30" s="9">
        <v>5</v>
      </c>
      <c r="E30" s="9">
        <f>+'19'!H40</f>
        <v>268.84000000000003</v>
      </c>
      <c r="F30" s="9">
        <f t="shared" si="0"/>
        <v>1344.2</v>
      </c>
    </row>
    <row r="31" spans="1:6" ht="24" x14ac:dyDescent="0.25">
      <c r="A31" s="52" t="s">
        <v>317</v>
      </c>
      <c r="B31" s="11" t="s">
        <v>40</v>
      </c>
      <c r="C31" s="7" t="s">
        <v>26</v>
      </c>
      <c r="D31" s="9">
        <v>2</v>
      </c>
      <c r="E31" s="9">
        <f>+'20'!H40</f>
        <v>324.97000000000003</v>
      </c>
      <c r="F31" s="9">
        <f t="shared" si="0"/>
        <v>649.94000000000005</v>
      </c>
    </row>
    <row r="32" spans="1:6" ht="24" x14ac:dyDescent="0.25">
      <c r="A32" s="52" t="s">
        <v>318</v>
      </c>
      <c r="B32" s="11" t="s">
        <v>41</v>
      </c>
      <c r="C32" s="7" t="s">
        <v>26</v>
      </c>
      <c r="D32" s="9">
        <v>1</v>
      </c>
      <c r="E32" s="9">
        <f>+'21'!H40</f>
        <v>392.75</v>
      </c>
      <c r="F32" s="9">
        <f t="shared" si="0"/>
        <v>392.75</v>
      </c>
    </row>
    <row r="33" spans="1:6" ht="24" x14ac:dyDescent="0.25">
      <c r="A33" s="52" t="s">
        <v>319</v>
      </c>
      <c r="B33" s="11" t="s">
        <v>393</v>
      </c>
      <c r="C33" s="7" t="s">
        <v>26</v>
      </c>
      <c r="D33" s="9">
        <v>9</v>
      </c>
      <c r="E33" s="9">
        <f>+'22'!H37</f>
        <v>151.51</v>
      </c>
      <c r="F33" s="9">
        <f t="shared" si="0"/>
        <v>1363.59</v>
      </c>
    </row>
    <row r="34" spans="1:6" ht="36" x14ac:dyDescent="0.25">
      <c r="A34" s="52" t="s">
        <v>320</v>
      </c>
      <c r="B34" s="11" t="s">
        <v>43</v>
      </c>
      <c r="C34" s="7" t="s">
        <v>32</v>
      </c>
      <c r="D34" s="9">
        <v>172</v>
      </c>
      <c r="E34" s="9">
        <v>21.34</v>
      </c>
      <c r="F34" s="9">
        <f t="shared" si="0"/>
        <v>3670.48</v>
      </c>
    </row>
    <row r="35" spans="1:6" ht="36" x14ac:dyDescent="0.25">
      <c r="A35" s="52" t="s">
        <v>321</v>
      </c>
      <c r="B35" s="11" t="s">
        <v>44</v>
      </c>
      <c r="C35" s="7" t="s">
        <v>32</v>
      </c>
      <c r="D35" s="9">
        <v>124</v>
      </c>
      <c r="E35" s="9">
        <v>31.38</v>
      </c>
      <c r="F35" s="9">
        <f t="shared" si="0"/>
        <v>3891.12</v>
      </c>
    </row>
    <row r="36" spans="1:6" ht="36" x14ac:dyDescent="0.25">
      <c r="A36" s="52" t="s">
        <v>322</v>
      </c>
      <c r="B36" s="11" t="s">
        <v>45</v>
      </c>
      <c r="C36" s="7" t="s">
        <v>32</v>
      </c>
      <c r="D36" s="9">
        <v>20</v>
      </c>
      <c r="E36" s="9">
        <v>50.26</v>
      </c>
      <c r="F36" s="9">
        <f t="shared" si="0"/>
        <v>1005.2</v>
      </c>
    </row>
    <row r="37" spans="1:6" x14ac:dyDescent="0.25">
      <c r="A37" s="52" t="s">
        <v>323</v>
      </c>
      <c r="B37" s="11" t="s">
        <v>46</v>
      </c>
      <c r="C37" s="7" t="s">
        <v>32</v>
      </c>
      <c r="D37" s="9">
        <v>172</v>
      </c>
      <c r="E37" s="9">
        <f>+'26'!H35</f>
        <v>1.24</v>
      </c>
      <c r="F37" s="9">
        <f t="shared" si="0"/>
        <v>213.28</v>
      </c>
    </row>
    <row r="38" spans="1:6" x14ac:dyDescent="0.25">
      <c r="A38" s="52" t="s">
        <v>324</v>
      </c>
      <c r="B38" s="11" t="s">
        <v>47</v>
      </c>
      <c r="C38" s="7" t="s">
        <v>32</v>
      </c>
      <c r="D38" s="9">
        <v>124</v>
      </c>
      <c r="E38" s="9">
        <f>+'27'!H35</f>
        <v>1.42</v>
      </c>
      <c r="F38" s="9">
        <f t="shared" si="0"/>
        <v>176.08</v>
      </c>
    </row>
    <row r="39" spans="1:6" x14ac:dyDescent="0.25">
      <c r="A39" s="52">
        <v>28</v>
      </c>
      <c r="B39" s="11" t="s">
        <v>48</v>
      </c>
      <c r="C39" s="7" t="s">
        <v>32</v>
      </c>
      <c r="D39" s="9">
        <v>20</v>
      </c>
      <c r="E39" s="9">
        <f>+'28'!H35</f>
        <v>1.81</v>
      </c>
      <c r="F39" s="9">
        <f t="shared" si="0"/>
        <v>36.200000000000003</v>
      </c>
    </row>
    <row r="40" spans="1:6" x14ac:dyDescent="0.25">
      <c r="A40" s="52" t="s">
        <v>2</v>
      </c>
      <c r="B40" s="8" t="s">
        <v>49</v>
      </c>
      <c r="C40" s="7" t="s">
        <v>2</v>
      </c>
      <c r="D40" s="9" t="s">
        <v>2</v>
      </c>
      <c r="E40" s="9" t="s">
        <v>2</v>
      </c>
      <c r="F40" s="10">
        <f>SUM(F41:F47)</f>
        <v>14044.390000000001</v>
      </c>
    </row>
    <row r="41" spans="1:6" ht="24" x14ac:dyDescent="0.25">
      <c r="A41" s="52" t="s">
        <v>325</v>
      </c>
      <c r="B41" s="11" t="s">
        <v>50</v>
      </c>
      <c r="C41" s="7" t="s">
        <v>18</v>
      </c>
      <c r="D41" s="9">
        <v>162.57</v>
      </c>
      <c r="E41" s="9">
        <f>+'29'!H34</f>
        <v>12.73</v>
      </c>
      <c r="F41" s="9">
        <f t="shared" si="0"/>
        <v>2069.52</v>
      </c>
    </row>
    <row r="42" spans="1:6" ht="24" x14ac:dyDescent="0.25">
      <c r="A42" s="52" t="s">
        <v>326</v>
      </c>
      <c r="B42" s="11" t="s">
        <v>51</v>
      </c>
      <c r="C42" s="7" t="s">
        <v>16</v>
      </c>
      <c r="D42" s="9">
        <v>1462.5</v>
      </c>
      <c r="E42" s="9">
        <f>+'30'!H35</f>
        <v>5.6399999999999988</v>
      </c>
      <c r="F42" s="9">
        <f t="shared" si="0"/>
        <v>8248.5</v>
      </c>
    </row>
    <row r="43" spans="1:6" x14ac:dyDescent="0.25">
      <c r="A43" s="52" t="s">
        <v>327</v>
      </c>
      <c r="B43" s="11" t="s">
        <v>23</v>
      </c>
      <c r="C43" s="7" t="s">
        <v>18</v>
      </c>
      <c r="D43" s="9">
        <v>8.7799999999999994</v>
      </c>
      <c r="E43" s="61">
        <f>+'31'!H39</f>
        <v>161.29999999999998</v>
      </c>
      <c r="F43" s="9">
        <f t="shared" si="0"/>
        <v>1416.21</v>
      </c>
    </row>
    <row r="44" spans="1:6" x14ac:dyDescent="0.25">
      <c r="A44" s="52" t="s">
        <v>328</v>
      </c>
      <c r="B44" s="11" t="s">
        <v>54</v>
      </c>
      <c r="C44" s="7" t="s">
        <v>55</v>
      </c>
      <c r="D44" s="9">
        <v>42</v>
      </c>
      <c r="E44" s="9">
        <f>+'32'!H36</f>
        <v>2.2800000000000002</v>
      </c>
      <c r="F44" s="9">
        <f t="shared" si="0"/>
        <v>95.76</v>
      </c>
    </row>
    <row r="45" spans="1:6" x14ac:dyDescent="0.25">
      <c r="A45" s="52" t="s">
        <v>329</v>
      </c>
      <c r="B45" s="11" t="s">
        <v>24</v>
      </c>
      <c r="C45" s="7" t="s">
        <v>16</v>
      </c>
      <c r="D45" s="9">
        <v>85.41</v>
      </c>
      <c r="E45" s="9">
        <f>+'33'!H37</f>
        <v>9.9599999999999991</v>
      </c>
      <c r="F45" s="9">
        <f t="shared" si="0"/>
        <v>850.68</v>
      </c>
    </row>
    <row r="46" spans="1:6" ht="24" x14ac:dyDescent="0.25">
      <c r="A46" s="52" t="s">
        <v>330</v>
      </c>
      <c r="B46" s="11" t="s">
        <v>56</v>
      </c>
      <c r="C46" s="7" t="s">
        <v>26</v>
      </c>
      <c r="D46" s="9">
        <v>9</v>
      </c>
      <c r="E46" s="9">
        <f>+'34'!H37</f>
        <v>107.4</v>
      </c>
      <c r="F46" s="9">
        <f t="shared" si="0"/>
        <v>966.6</v>
      </c>
    </row>
    <row r="47" spans="1:6" x14ac:dyDescent="0.25">
      <c r="A47" s="52" t="s">
        <v>331</v>
      </c>
      <c r="B47" s="11" t="s">
        <v>57</v>
      </c>
      <c r="C47" s="7" t="s">
        <v>58</v>
      </c>
      <c r="D47" s="9">
        <v>99.78</v>
      </c>
      <c r="E47" s="9">
        <f>+'35'!H38</f>
        <v>3.9800000000000004</v>
      </c>
      <c r="F47" s="9">
        <f t="shared" si="0"/>
        <v>397.12</v>
      </c>
    </row>
    <row r="48" spans="1:6" x14ac:dyDescent="0.25">
      <c r="A48" s="52" t="s">
        <v>2</v>
      </c>
      <c r="B48" s="8" t="s">
        <v>60</v>
      </c>
      <c r="C48" s="7" t="s">
        <v>2</v>
      </c>
      <c r="D48" s="9" t="s">
        <v>2</v>
      </c>
      <c r="E48" s="9" t="s">
        <v>2</v>
      </c>
      <c r="F48" s="10">
        <f>SUM(F49:F54)</f>
        <v>2117.6200000000003</v>
      </c>
    </row>
    <row r="49" spans="1:6" x14ac:dyDescent="0.25">
      <c r="A49" s="52" t="s">
        <v>332</v>
      </c>
      <c r="B49" s="11" t="s">
        <v>386</v>
      </c>
      <c r="C49" s="7" t="s">
        <v>32</v>
      </c>
      <c r="D49" s="9">
        <v>40</v>
      </c>
      <c r="E49" s="9">
        <f>+'36'!H37</f>
        <v>0.11000000000000001</v>
      </c>
      <c r="F49" s="9">
        <f t="shared" si="0"/>
        <v>4.4000000000000004</v>
      </c>
    </row>
    <row r="50" spans="1:6" x14ac:dyDescent="0.25">
      <c r="A50" s="52" t="s">
        <v>333</v>
      </c>
      <c r="B50" s="11" t="s">
        <v>62</v>
      </c>
      <c r="C50" s="7" t="s">
        <v>18</v>
      </c>
      <c r="D50" s="9">
        <v>8</v>
      </c>
      <c r="E50" s="9">
        <f>+'37'!H34</f>
        <v>12.73</v>
      </c>
      <c r="F50" s="9">
        <f t="shared" si="0"/>
        <v>101.84</v>
      </c>
    </row>
    <row r="51" spans="1:6" ht="24" x14ac:dyDescent="0.25">
      <c r="A51" s="52" t="s">
        <v>334</v>
      </c>
      <c r="B51" s="11" t="s">
        <v>63</v>
      </c>
      <c r="C51" s="7" t="s">
        <v>18</v>
      </c>
      <c r="D51" s="9">
        <v>46.8</v>
      </c>
      <c r="E51" s="9">
        <f>+'38'!H35</f>
        <v>19.82</v>
      </c>
      <c r="F51" s="9">
        <f t="shared" si="0"/>
        <v>927.58</v>
      </c>
    </row>
    <row r="52" spans="1:6" x14ac:dyDescent="0.25">
      <c r="A52" s="52" t="s">
        <v>335</v>
      </c>
      <c r="B52" s="11" t="s">
        <v>23</v>
      </c>
      <c r="C52" s="7" t="s">
        <v>18</v>
      </c>
      <c r="D52" s="9">
        <v>3.92</v>
      </c>
      <c r="E52" s="61">
        <f>+'39'!H39</f>
        <v>161.29999999999998</v>
      </c>
      <c r="F52" s="9">
        <f t="shared" si="0"/>
        <v>632.29999999999995</v>
      </c>
    </row>
    <row r="53" spans="1:6" x14ac:dyDescent="0.25">
      <c r="A53" s="52" t="s">
        <v>336</v>
      </c>
      <c r="B53" s="11" t="s">
        <v>64</v>
      </c>
      <c r="C53" s="7" t="s">
        <v>32</v>
      </c>
      <c r="D53" s="9">
        <v>52</v>
      </c>
      <c r="E53" s="9">
        <f>+'40'!H36</f>
        <v>7.370000000000001</v>
      </c>
      <c r="F53" s="9">
        <f t="shared" si="0"/>
        <v>383.24</v>
      </c>
    </row>
    <row r="54" spans="1:6" x14ac:dyDescent="0.25">
      <c r="A54" s="52" t="s">
        <v>337</v>
      </c>
      <c r="B54" s="11" t="s">
        <v>65</v>
      </c>
      <c r="C54" s="7" t="s">
        <v>16</v>
      </c>
      <c r="D54" s="9">
        <v>249.6</v>
      </c>
      <c r="E54" s="9">
        <f>+'41'!H36</f>
        <v>0.27348837209302324</v>
      </c>
      <c r="F54" s="9">
        <f t="shared" si="0"/>
        <v>68.260000000000005</v>
      </c>
    </row>
    <row r="55" spans="1:6" x14ac:dyDescent="0.25">
      <c r="A55" s="52" t="s">
        <v>2</v>
      </c>
      <c r="B55" s="8" t="s">
        <v>67</v>
      </c>
      <c r="C55" s="7" t="s">
        <v>2</v>
      </c>
      <c r="D55" s="9" t="s">
        <v>2</v>
      </c>
      <c r="E55" s="9" t="s">
        <v>2</v>
      </c>
      <c r="F55" s="10">
        <f>SUM(F56:F61)</f>
        <v>1180.4899999999998</v>
      </c>
    </row>
    <row r="56" spans="1:6" x14ac:dyDescent="0.25">
      <c r="A56" s="52" t="s">
        <v>338</v>
      </c>
      <c r="B56" s="11" t="s">
        <v>62</v>
      </c>
      <c r="C56" s="7" t="s">
        <v>18</v>
      </c>
      <c r="D56" s="9">
        <v>6.5</v>
      </c>
      <c r="E56" s="9">
        <f>+'42'!H34</f>
        <v>12.73</v>
      </c>
      <c r="F56" s="9">
        <f t="shared" si="0"/>
        <v>82.75</v>
      </c>
    </row>
    <row r="57" spans="1:6" x14ac:dyDescent="0.25">
      <c r="A57" s="52" t="s">
        <v>339</v>
      </c>
      <c r="B57" s="11" t="s">
        <v>22</v>
      </c>
      <c r="C57" s="7" t="s">
        <v>18</v>
      </c>
      <c r="D57" s="9">
        <v>0.14000000000000001</v>
      </c>
      <c r="E57" s="9">
        <f>+'43'!H41</f>
        <v>117.64999999999999</v>
      </c>
      <c r="F57" s="9">
        <f t="shared" si="0"/>
        <v>16.47</v>
      </c>
    </row>
    <row r="58" spans="1:6" x14ac:dyDescent="0.25">
      <c r="A58" s="52" t="s">
        <v>340</v>
      </c>
      <c r="B58" s="11" t="s">
        <v>23</v>
      </c>
      <c r="C58" s="7" t="s">
        <v>18</v>
      </c>
      <c r="D58" s="9">
        <v>2.13</v>
      </c>
      <c r="E58" s="9">
        <f>+'44'!H39</f>
        <v>161.29999999999998</v>
      </c>
      <c r="F58" s="9">
        <f t="shared" si="0"/>
        <v>343.57</v>
      </c>
    </row>
    <row r="59" spans="1:6" x14ac:dyDescent="0.25">
      <c r="A59" s="52" t="s">
        <v>341</v>
      </c>
      <c r="B59" s="11" t="s">
        <v>24</v>
      </c>
      <c r="C59" s="7" t="s">
        <v>16</v>
      </c>
      <c r="D59" s="9">
        <v>27.26</v>
      </c>
      <c r="E59" s="9">
        <f>+'45'!H37</f>
        <v>9.9599999999999991</v>
      </c>
      <c r="F59" s="9">
        <f t="shared" si="0"/>
        <v>271.51</v>
      </c>
    </row>
    <row r="60" spans="1:6" ht="24" x14ac:dyDescent="0.25">
      <c r="A60" s="52" t="s">
        <v>342</v>
      </c>
      <c r="B60" s="11" t="s">
        <v>377</v>
      </c>
      <c r="C60" s="7" t="s">
        <v>16</v>
      </c>
      <c r="D60" s="9">
        <v>12.62</v>
      </c>
      <c r="E60" s="9">
        <f>+'46'!H36</f>
        <v>5.5200000000000005</v>
      </c>
      <c r="F60" s="9">
        <f t="shared" si="0"/>
        <v>69.66</v>
      </c>
    </row>
    <row r="61" spans="1:6" x14ac:dyDescent="0.25">
      <c r="A61" s="52" t="s">
        <v>343</v>
      </c>
      <c r="B61" s="11" t="s">
        <v>69</v>
      </c>
      <c r="C61" s="7" t="s">
        <v>58</v>
      </c>
      <c r="D61" s="9">
        <v>99.63</v>
      </c>
      <c r="E61" s="9">
        <f>+'47'!H38</f>
        <v>3.9800000000000004</v>
      </c>
      <c r="F61" s="9">
        <f t="shared" si="0"/>
        <v>396.53</v>
      </c>
    </row>
    <row r="62" spans="1:6" x14ac:dyDescent="0.25">
      <c r="A62" s="52" t="s">
        <v>2</v>
      </c>
      <c r="B62" s="8" t="s">
        <v>71</v>
      </c>
      <c r="C62" s="7" t="s">
        <v>2</v>
      </c>
      <c r="D62" s="9" t="s">
        <v>2</v>
      </c>
      <c r="E62" s="9" t="s">
        <v>2</v>
      </c>
      <c r="F62" s="10">
        <f>SUM(F63:F67)</f>
        <v>994.05</v>
      </c>
    </row>
    <row r="63" spans="1:6" x14ac:dyDescent="0.25">
      <c r="A63" s="52" t="s">
        <v>344</v>
      </c>
      <c r="B63" s="11" t="s">
        <v>62</v>
      </c>
      <c r="C63" s="7" t="s">
        <v>18</v>
      </c>
      <c r="D63" s="9">
        <v>7.74</v>
      </c>
      <c r="E63" s="9">
        <f>+'48'!H34</f>
        <v>12.73</v>
      </c>
      <c r="F63" s="9">
        <f t="shared" si="0"/>
        <v>98.53</v>
      </c>
    </row>
    <row r="64" spans="1:6" x14ac:dyDescent="0.25">
      <c r="A64" s="52" t="s">
        <v>345</v>
      </c>
      <c r="B64" s="11" t="s">
        <v>22</v>
      </c>
      <c r="C64" s="7" t="s">
        <v>18</v>
      </c>
      <c r="D64" s="9">
        <v>0.2</v>
      </c>
      <c r="E64" s="9">
        <f>+'49'!H41</f>
        <v>117.64999999999999</v>
      </c>
      <c r="F64" s="9">
        <f t="shared" si="0"/>
        <v>23.53</v>
      </c>
    </row>
    <row r="65" spans="1:8" x14ac:dyDescent="0.25">
      <c r="A65" s="52" t="s">
        <v>346</v>
      </c>
      <c r="B65" s="11" t="s">
        <v>23</v>
      </c>
      <c r="C65" s="7" t="s">
        <v>18</v>
      </c>
      <c r="D65" s="9">
        <v>2.38</v>
      </c>
      <c r="E65" s="9">
        <f>+'50'!H39</f>
        <v>161.29999999999998</v>
      </c>
      <c r="F65" s="9">
        <f t="shared" si="0"/>
        <v>383.89</v>
      </c>
    </row>
    <row r="66" spans="1:8" x14ac:dyDescent="0.25">
      <c r="A66" s="52" t="s">
        <v>347</v>
      </c>
      <c r="B66" s="11" t="s">
        <v>24</v>
      </c>
      <c r="C66" s="7" t="s">
        <v>16</v>
      </c>
      <c r="D66" s="9">
        <v>42.3</v>
      </c>
      <c r="E66" s="9">
        <f>+'51'!H37</f>
        <v>9.9599999999999991</v>
      </c>
      <c r="F66" s="9">
        <f t="shared" si="0"/>
        <v>421.31</v>
      </c>
    </row>
    <row r="67" spans="1:8" ht="24" x14ac:dyDescent="0.25">
      <c r="A67" s="52" t="s">
        <v>348</v>
      </c>
      <c r="B67" s="11" t="s">
        <v>377</v>
      </c>
      <c r="C67" s="7" t="s">
        <v>16</v>
      </c>
      <c r="D67" s="9">
        <v>12.1</v>
      </c>
      <c r="E67" s="9">
        <f>+'52'!H36</f>
        <v>5.5200000000000005</v>
      </c>
      <c r="F67" s="9">
        <f t="shared" si="0"/>
        <v>66.790000000000006</v>
      </c>
    </row>
    <row r="68" spans="1:8" x14ac:dyDescent="0.25">
      <c r="A68" s="52" t="s">
        <v>2</v>
      </c>
      <c r="B68" s="8" t="s">
        <v>73</v>
      </c>
      <c r="C68" s="7" t="s">
        <v>2</v>
      </c>
      <c r="D68" s="9" t="s">
        <v>2</v>
      </c>
      <c r="E68" s="9" t="s">
        <v>2</v>
      </c>
      <c r="F68" s="10">
        <f>SUM(F69:F77)</f>
        <v>7329.9199999999992</v>
      </c>
    </row>
    <row r="69" spans="1:8" x14ac:dyDescent="0.25">
      <c r="A69" s="52" t="s">
        <v>349</v>
      </c>
      <c r="B69" s="11" t="s">
        <v>394</v>
      </c>
      <c r="C69" s="7" t="s">
        <v>32</v>
      </c>
      <c r="D69" s="9">
        <v>38</v>
      </c>
      <c r="E69" s="9">
        <f>+'53'!H38</f>
        <v>3.17</v>
      </c>
      <c r="F69" s="9">
        <f t="shared" si="0"/>
        <v>120.46</v>
      </c>
      <c r="H69" s="57"/>
    </row>
    <row r="70" spans="1:8" x14ac:dyDescent="0.25">
      <c r="A70" s="52" t="s">
        <v>350</v>
      </c>
      <c r="B70" s="11" t="s">
        <v>62</v>
      </c>
      <c r="C70" s="7" t="s">
        <v>18</v>
      </c>
      <c r="D70" s="9">
        <v>58.62</v>
      </c>
      <c r="E70" s="9">
        <f>+'54'!H34</f>
        <v>12.73</v>
      </c>
      <c r="F70" s="9">
        <f t="shared" si="0"/>
        <v>746.23</v>
      </c>
    </row>
    <row r="71" spans="1:8" ht="24" x14ac:dyDescent="0.25">
      <c r="A71" s="52" t="s">
        <v>351</v>
      </c>
      <c r="B71" s="11" t="s">
        <v>75</v>
      </c>
      <c r="C71" s="7" t="s">
        <v>32</v>
      </c>
      <c r="D71" s="9">
        <v>38</v>
      </c>
      <c r="E71" s="9">
        <f>+'55'!H37</f>
        <v>83.88000000000001</v>
      </c>
      <c r="F71" s="9">
        <f t="shared" si="0"/>
        <v>3187.44</v>
      </c>
    </row>
    <row r="72" spans="1:8" ht="24" x14ac:dyDescent="0.25">
      <c r="A72" s="52" t="s">
        <v>352</v>
      </c>
      <c r="B72" s="11" t="s">
        <v>76</v>
      </c>
      <c r="C72" s="7" t="s">
        <v>18</v>
      </c>
      <c r="D72" s="9">
        <v>10.3</v>
      </c>
      <c r="E72" s="9">
        <f>+'56'!H36</f>
        <v>95.06</v>
      </c>
      <c r="F72" s="9">
        <f t="shared" si="0"/>
        <v>979.12</v>
      </c>
    </row>
    <row r="73" spans="1:8" ht="24" x14ac:dyDescent="0.25">
      <c r="A73" s="52" t="s">
        <v>353</v>
      </c>
      <c r="B73" s="11" t="s">
        <v>77</v>
      </c>
      <c r="C73" s="7" t="s">
        <v>58</v>
      </c>
      <c r="D73" s="9">
        <v>17.760000000000002</v>
      </c>
      <c r="E73" s="9">
        <f>+'57'!H36</f>
        <v>2.2800000000000002</v>
      </c>
      <c r="F73" s="9">
        <f t="shared" si="0"/>
        <v>40.49</v>
      </c>
    </row>
    <row r="74" spans="1:8" x14ac:dyDescent="0.25">
      <c r="A74" s="52" t="s">
        <v>354</v>
      </c>
      <c r="B74" s="11" t="s">
        <v>23</v>
      </c>
      <c r="C74" s="7" t="s">
        <v>18</v>
      </c>
      <c r="D74" s="9">
        <v>7.41</v>
      </c>
      <c r="E74" s="9">
        <f>+'58'!H39</f>
        <v>161.29999999999998</v>
      </c>
      <c r="F74" s="9">
        <f t="shared" ref="F74:F77" si="1">+ROUND(D74*E74,2)</f>
        <v>1195.23</v>
      </c>
    </row>
    <row r="75" spans="1:8" ht="24" x14ac:dyDescent="0.25">
      <c r="A75" s="52" t="s">
        <v>355</v>
      </c>
      <c r="B75" s="11" t="s">
        <v>377</v>
      </c>
      <c r="C75" s="7" t="s">
        <v>16</v>
      </c>
      <c r="D75" s="9">
        <v>45.59</v>
      </c>
      <c r="E75" s="9">
        <v>5.47</v>
      </c>
      <c r="F75" s="9">
        <f t="shared" si="1"/>
        <v>249.38</v>
      </c>
    </row>
    <row r="76" spans="1:8" x14ac:dyDescent="0.25">
      <c r="A76" s="52" t="s">
        <v>356</v>
      </c>
      <c r="B76" s="11" t="s">
        <v>24</v>
      </c>
      <c r="C76" s="7" t="s">
        <v>16</v>
      </c>
      <c r="D76" s="9">
        <v>74.16</v>
      </c>
      <c r="E76" s="9">
        <f>+'60'!H37</f>
        <v>9.9599999999999991</v>
      </c>
      <c r="F76" s="9">
        <f t="shared" si="1"/>
        <v>738.63</v>
      </c>
    </row>
    <row r="77" spans="1:8" x14ac:dyDescent="0.25">
      <c r="A77" s="52" t="s">
        <v>357</v>
      </c>
      <c r="B77" s="11" t="s">
        <v>22</v>
      </c>
      <c r="C77" s="7" t="s">
        <v>18</v>
      </c>
      <c r="D77" s="9">
        <v>0.62</v>
      </c>
      <c r="E77" s="9">
        <f>+'61'!H41</f>
        <v>117.64999999999999</v>
      </c>
      <c r="F77" s="9">
        <f t="shared" si="1"/>
        <v>72.94</v>
      </c>
    </row>
    <row r="78" spans="1:8" x14ac:dyDescent="0.25">
      <c r="A78" s="52" t="s">
        <v>2</v>
      </c>
      <c r="B78" s="8" t="s">
        <v>79</v>
      </c>
      <c r="C78" s="7" t="s">
        <v>2</v>
      </c>
      <c r="D78" s="9" t="s">
        <v>2</v>
      </c>
      <c r="E78" s="9" t="s">
        <v>2</v>
      </c>
      <c r="F78" s="10">
        <f>SUM(F79:F81)</f>
        <v>3108.7200000000003</v>
      </c>
    </row>
    <row r="79" spans="1:8" x14ac:dyDescent="0.25">
      <c r="A79" s="52" t="s">
        <v>358</v>
      </c>
      <c r="B79" s="11" t="s">
        <v>80</v>
      </c>
      <c r="C79" s="7" t="s">
        <v>81</v>
      </c>
      <c r="D79" s="9">
        <v>1</v>
      </c>
      <c r="E79" s="9">
        <f>+'62'!H38</f>
        <v>248.76</v>
      </c>
      <c r="F79" s="9">
        <f t="shared" ref="F79:F81" si="2">+ROUND(D79*E79,2)</f>
        <v>248.76</v>
      </c>
    </row>
    <row r="80" spans="1:8" x14ac:dyDescent="0.25">
      <c r="A80" s="52" t="s">
        <v>359</v>
      </c>
      <c r="B80" s="11" t="s">
        <v>82</v>
      </c>
      <c r="C80" s="7" t="s">
        <v>81</v>
      </c>
      <c r="D80" s="9">
        <v>2</v>
      </c>
      <c r="E80" s="9">
        <f>+'63'!H38</f>
        <v>104.98</v>
      </c>
      <c r="F80" s="9">
        <f t="shared" si="2"/>
        <v>209.96</v>
      </c>
    </row>
    <row r="81" spans="1:6" x14ac:dyDescent="0.25">
      <c r="A81" s="52" t="s">
        <v>360</v>
      </c>
      <c r="B81" s="11" t="s">
        <v>83</v>
      </c>
      <c r="C81" s="7" t="s">
        <v>81</v>
      </c>
      <c r="D81" s="9">
        <v>100</v>
      </c>
      <c r="E81" s="9">
        <f>+'64'!H36</f>
        <v>26.5</v>
      </c>
      <c r="F81" s="9">
        <f t="shared" si="2"/>
        <v>2650</v>
      </c>
    </row>
    <row r="82" spans="1:6" x14ac:dyDescent="0.25">
      <c r="A82" s="52" t="s">
        <v>2</v>
      </c>
      <c r="B82" s="8" t="s">
        <v>85</v>
      </c>
      <c r="C82" s="7" t="s">
        <v>2</v>
      </c>
      <c r="D82" s="9" t="s">
        <v>2</v>
      </c>
      <c r="E82" s="9" t="s">
        <v>2</v>
      </c>
      <c r="F82" s="10">
        <f>SUM(F83:F85)</f>
        <v>1320.3</v>
      </c>
    </row>
    <row r="83" spans="1:6" x14ac:dyDescent="0.25">
      <c r="A83" s="52" t="s">
        <v>361</v>
      </c>
      <c r="B83" s="11" t="s">
        <v>86</v>
      </c>
      <c r="C83" s="7" t="s">
        <v>26</v>
      </c>
      <c r="D83" s="9">
        <v>5</v>
      </c>
      <c r="E83" s="9">
        <f>+'65'!H40</f>
        <v>140.86000000000001</v>
      </c>
      <c r="F83" s="9">
        <f t="shared" ref="F83:F85" si="3">+ROUND(D83*E83,2)</f>
        <v>704.3</v>
      </c>
    </row>
    <row r="84" spans="1:6" x14ac:dyDescent="0.25">
      <c r="A84" s="52" t="s">
        <v>362</v>
      </c>
      <c r="B84" s="11" t="s">
        <v>87</v>
      </c>
      <c r="C84" s="7" t="s">
        <v>26</v>
      </c>
      <c r="D84" s="9">
        <v>1</v>
      </c>
      <c r="E84" s="9">
        <v>300</v>
      </c>
      <c r="F84" s="9">
        <f t="shared" si="3"/>
        <v>300</v>
      </c>
    </row>
    <row r="85" spans="1:6" x14ac:dyDescent="0.25">
      <c r="A85" s="52" t="s">
        <v>363</v>
      </c>
      <c r="B85" s="11" t="s">
        <v>88</v>
      </c>
      <c r="C85" s="7" t="s">
        <v>18</v>
      </c>
      <c r="D85" s="9">
        <v>200</v>
      </c>
      <c r="E85" s="9">
        <f>+'67'!H35</f>
        <v>1.58</v>
      </c>
      <c r="F85" s="9">
        <f t="shared" si="3"/>
        <v>316</v>
      </c>
    </row>
    <row r="86" spans="1:6" x14ac:dyDescent="0.25">
      <c r="A86" s="88"/>
      <c r="B86" s="88"/>
      <c r="C86" s="88"/>
      <c r="D86" s="88"/>
      <c r="E86" s="12"/>
      <c r="F86" s="13">
        <f>+F82+F78+F68+F62+F55+F48+F40+F22+F14+F9</f>
        <v>68731.72</v>
      </c>
    </row>
    <row r="87" spans="1:6" x14ac:dyDescent="0.25">
      <c r="A87" s="89"/>
      <c r="B87" s="89"/>
      <c r="C87" s="89"/>
      <c r="D87" s="89"/>
      <c r="E87" s="14" t="s">
        <v>89</v>
      </c>
      <c r="F87" s="15">
        <f>+ROUND(F86*0.12,2)</f>
        <v>8247.81</v>
      </c>
    </row>
    <row r="88" spans="1:6" x14ac:dyDescent="0.25">
      <c r="A88" s="90"/>
      <c r="B88" s="90"/>
      <c r="C88" s="90"/>
      <c r="D88" s="90"/>
      <c r="E88" s="16"/>
      <c r="F88" s="17">
        <f>+F87+F86</f>
        <v>76979.53</v>
      </c>
    </row>
    <row r="89" spans="1:6" x14ac:dyDescent="0.25">
      <c r="A89" s="72"/>
      <c r="B89" s="18"/>
      <c r="C89" s="19"/>
      <c r="D89" s="20"/>
      <c r="E89" s="20"/>
      <c r="F89" s="20"/>
    </row>
    <row r="90" spans="1:6" x14ac:dyDescent="0.25">
      <c r="A90" s="86" t="s">
        <v>402</v>
      </c>
      <c r="B90" s="86"/>
      <c r="C90" s="86"/>
      <c r="D90" s="86"/>
      <c r="E90" s="86"/>
      <c r="F90" s="86"/>
    </row>
    <row r="91" spans="1:6" x14ac:dyDescent="0.25">
      <c r="A91" s="86"/>
      <c r="B91" s="86"/>
      <c r="C91" s="86"/>
      <c r="D91" s="86"/>
      <c r="E91" s="86"/>
      <c r="F91" s="86"/>
    </row>
    <row r="92" spans="1:6" x14ac:dyDescent="0.25">
      <c r="A92" s="86"/>
      <c r="B92" s="86"/>
      <c r="C92" s="86"/>
      <c r="D92" s="86"/>
      <c r="E92" s="86"/>
      <c r="F92" s="86"/>
    </row>
    <row r="97" spans="2:2" x14ac:dyDescent="0.25">
      <c r="B97" s="1" t="s">
        <v>400</v>
      </c>
    </row>
    <row r="98" spans="2:2" x14ac:dyDescent="0.25">
      <c r="B98" s="24" t="s">
        <v>401</v>
      </c>
    </row>
  </sheetData>
  <sheetProtection formatCells="0" formatColumns="0" formatRows="0" insertColumns="0" insertRows="0" insertHyperlinks="0" deleteColumns="0" deleteRows="0" sort="0" autoFilter="0" pivotTables="0"/>
  <autoFilter ref="B1:B98"/>
  <mergeCells count="9">
    <mergeCell ref="A1:F1"/>
    <mergeCell ref="B3:F3"/>
    <mergeCell ref="B4:F4"/>
    <mergeCell ref="B5:F5"/>
    <mergeCell ref="A90:F92"/>
    <mergeCell ref="A7:F7"/>
    <mergeCell ref="A86:D86"/>
    <mergeCell ref="A87:D87"/>
    <mergeCell ref="A88:D88"/>
  </mergeCells>
  <pageMargins left="0.54027780000000003" right="0.5" top="0.55972219999999995" bottom="1" header="0.25972220000000001" footer="0"/>
  <pageSetup paperSize="9" orientation="portrait" r:id="rId1"/>
  <headerFooter alignWithMargins="0">
    <oddHeader>&amp;R- InterPro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topLeftCell="A18" workbookViewId="0">
      <selection activeCell="H29" sqref="H29:H32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9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9" x14ac:dyDescent="0.25">
      <c r="A2" s="21"/>
      <c r="B2" s="96"/>
      <c r="C2" s="96"/>
      <c r="D2" s="96"/>
      <c r="E2" s="21"/>
      <c r="F2" s="101"/>
      <c r="G2" s="101"/>
      <c r="H2" s="101"/>
    </row>
    <row r="3" spans="1:9" x14ac:dyDescent="0.25">
      <c r="A3" s="21" t="s">
        <v>92</v>
      </c>
      <c r="B3" s="96">
        <v>9</v>
      </c>
      <c r="C3" s="96"/>
      <c r="D3" s="96"/>
      <c r="E3" s="96"/>
      <c r="F3" s="96"/>
      <c r="G3" s="96"/>
      <c r="H3" s="96"/>
    </row>
    <row r="4" spans="1:9" x14ac:dyDescent="0.25">
      <c r="A4" s="21" t="s">
        <v>93</v>
      </c>
      <c r="B4" s="96" t="s">
        <v>25</v>
      </c>
      <c r="C4" s="96"/>
      <c r="D4" s="96"/>
      <c r="E4" s="96"/>
      <c r="F4" s="96"/>
      <c r="G4" s="96"/>
      <c r="H4" s="96"/>
    </row>
    <row r="5" spans="1:9" x14ac:dyDescent="0.25">
      <c r="A5" s="21" t="s">
        <v>94</v>
      </c>
      <c r="B5" s="96" t="s">
        <v>26</v>
      </c>
      <c r="C5" s="96"/>
      <c r="D5" s="96"/>
      <c r="E5" s="96"/>
      <c r="F5" s="96"/>
      <c r="G5" s="96"/>
      <c r="H5" s="96"/>
    </row>
    <row r="6" spans="1:9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9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9" x14ac:dyDescent="0.25">
      <c r="A8" s="26"/>
      <c r="B8" s="21"/>
      <c r="C8" s="26"/>
      <c r="D8" s="27"/>
      <c r="E8" s="28"/>
      <c r="F8" s="27"/>
      <c r="G8" s="27"/>
      <c r="H8" s="28"/>
    </row>
    <row r="9" spans="1:9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9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9" x14ac:dyDescent="0.25">
      <c r="A11" s="32" t="s">
        <v>138</v>
      </c>
      <c r="B11" s="33" t="s">
        <v>139</v>
      </c>
      <c r="C11" s="34" t="s">
        <v>35</v>
      </c>
      <c r="D11" s="35">
        <v>1</v>
      </c>
      <c r="E11" s="36">
        <v>0.2</v>
      </c>
      <c r="F11" s="35">
        <v>2.25</v>
      </c>
      <c r="G11" s="36">
        <v>0.45</v>
      </c>
      <c r="H11" s="37">
        <f>+G11/$H$34</f>
        <v>4.7568710359408035E-3</v>
      </c>
    </row>
    <row r="12" spans="1:9" x14ac:dyDescent="0.25">
      <c r="A12" s="91" t="s">
        <v>109</v>
      </c>
      <c r="B12" s="91"/>
      <c r="C12" s="91"/>
      <c r="D12" s="91"/>
      <c r="E12" s="91"/>
      <c r="F12" s="91"/>
      <c r="G12" s="36">
        <v>0.45</v>
      </c>
      <c r="H12" s="37">
        <f>+G12/$H$34</f>
        <v>4.7568710359408035E-3</v>
      </c>
    </row>
    <row r="13" spans="1:9" x14ac:dyDescent="0.25">
      <c r="A13" s="26"/>
      <c r="B13" s="21"/>
      <c r="C13" s="26"/>
      <c r="D13" s="27"/>
      <c r="E13" s="28"/>
      <c r="F13" s="27"/>
      <c r="G13" s="27"/>
      <c r="H13" s="28"/>
    </row>
    <row r="14" spans="1:9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9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  <c r="I15" s="1">
        <v>0.16</v>
      </c>
    </row>
    <row r="16" spans="1:9" ht="24" x14ac:dyDescent="0.25">
      <c r="A16" s="32" t="s">
        <v>165</v>
      </c>
      <c r="B16" s="33" t="s">
        <v>166</v>
      </c>
      <c r="C16" s="34" t="s">
        <v>32</v>
      </c>
      <c r="D16" s="35">
        <v>0.1</v>
      </c>
      <c r="E16" s="36">
        <v>6.19</v>
      </c>
      <c r="F16" s="38"/>
      <c r="G16" s="36">
        <v>0.62</v>
      </c>
      <c r="H16" s="37">
        <f t="shared" ref="H16:H20" si="0">+G16/$H$34</f>
        <v>6.553911205073995E-3</v>
      </c>
    </row>
    <row r="17" spans="1:10" ht="36" x14ac:dyDescent="0.25">
      <c r="A17" s="50" t="s">
        <v>160</v>
      </c>
      <c r="B17" s="51" t="s">
        <v>161</v>
      </c>
      <c r="C17" s="34" t="s">
        <v>18</v>
      </c>
      <c r="D17" s="35">
        <v>0.1</v>
      </c>
      <c r="E17" s="36">
        <v>102</v>
      </c>
      <c r="F17" s="38"/>
      <c r="G17" s="36">
        <f>+E17*D17</f>
        <v>10.200000000000001</v>
      </c>
      <c r="H17" s="37">
        <f t="shared" si="0"/>
        <v>0.10782241014799154</v>
      </c>
    </row>
    <row r="18" spans="1:10" ht="48" x14ac:dyDescent="0.25">
      <c r="A18" s="50" t="s">
        <v>167</v>
      </c>
      <c r="B18" s="33" t="s">
        <v>168</v>
      </c>
      <c r="C18" s="34" t="s">
        <v>16</v>
      </c>
      <c r="D18" s="35">
        <v>0.6</v>
      </c>
      <c r="E18" s="36">
        <v>16.829999999999998</v>
      </c>
      <c r="F18" s="38"/>
      <c r="G18" s="36">
        <v>10.1</v>
      </c>
      <c r="H18" s="37">
        <f t="shared" si="0"/>
        <v>0.10676532769556024</v>
      </c>
    </row>
    <row r="19" spans="1:10" ht="24" x14ac:dyDescent="0.25">
      <c r="A19" s="50" t="s">
        <v>169</v>
      </c>
      <c r="B19" s="33" t="s">
        <v>170</v>
      </c>
      <c r="C19" s="34" t="s">
        <v>26</v>
      </c>
      <c r="D19" s="35">
        <v>1</v>
      </c>
      <c r="E19" s="36">
        <v>55</v>
      </c>
      <c r="F19" s="38"/>
      <c r="G19" s="36">
        <v>55</v>
      </c>
      <c r="H19" s="37">
        <f t="shared" si="0"/>
        <v>0.58139534883720922</v>
      </c>
      <c r="I19" s="64"/>
    </row>
    <row r="20" spans="1:10" x14ac:dyDescent="0.25">
      <c r="A20" s="91" t="s">
        <v>113</v>
      </c>
      <c r="B20" s="91"/>
      <c r="C20" s="91"/>
      <c r="D20" s="91"/>
      <c r="E20" s="91"/>
      <c r="F20" s="91"/>
      <c r="G20" s="36">
        <f>SUM(G16:G19)</f>
        <v>75.92</v>
      </c>
      <c r="H20" s="37">
        <f t="shared" si="0"/>
        <v>0.80253699788583499</v>
      </c>
    </row>
    <row r="21" spans="1:10" x14ac:dyDescent="0.25">
      <c r="A21" s="26"/>
      <c r="B21" s="21"/>
      <c r="C21" s="26"/>
      <c r="D21" s="27"/>
      <c r="E21" s="28"/>
      <c r="F21" s="27"/>
      <c r="G21" s="27"/>
      <c r="H21" s="28"/>
    </row>
    <row r="22" spans="1:10" x14ac:dyDescent="0.25">
      <c r="A22" s="100" t="s">
        <v>114</v>
      </c>
      <c r="B22" s="100"/>
      <c r="C22" s="100"/>
      <c r="D22" s="100"/>
      <c r="E22" s="100"/>
      <c r="F22" s="100"/>
      <c r="G22" s="100"/>
      <c r="H22" s="100"/>
    </row>
    <row r="23" spans="1:10" x14ac:dyDescent="0.25">
      <c r="A23" s="29" t="s">
        <v>7</v>
      </c>
      <c r="B23" s="29" t="s">
        <v>8</v>
      </c>
      <c r="C23" s="29" t="s">
        <v>9</v>
      </c>
      <c r="D23" s="29" t="s">
        <v>10</v>
      </c>
      <c r="E23" s="29" t="s">
        <v>115</v>
      </c>
      <c r="F23" s="29" t="s">
        <v>116</v>
      </c>
      <c r="G23" s="29" t="s">
        <v>100</v>
      </c>
      <c r="H23" s="31" t="s">
        <v>101</v>
      </c>
    </row>
    <row r="24" spans="1:10" x14ac:dyDescent="0.25">
      <c r="A24" s="32"/>
      <c r="B24" s="33"/>
      <c r="C24" s="34"/>
      <c r="D24" s="35"/>
      <c r="E24" s="36"/>
      <c r="F24" s="39"/>
      <c r="G24" s="6"/>
      <c r="H24" s="37"/>
    </row>
    <row r="25" spans="1:10" x14ac:dyDescent="0.25">
      <c r="A25" s="91" t="s">
        <v>117</v>
      </c>
      <c r="B25" s="104"/>
      <c r="C25" s="104"/>
      <c r="D25" s="104"/>
      <c r="E25" s="104"/>
      <c r="F25" s="104"/>
      <c r="G25" s="36">
        <v>0</v>
      </c>
      <c r="H25" s="37">
        <v>0</v>
      </c>
    </row>
    <row r="26" spans="1:10" x14ac:dyDescent="0.25">
      <c r="A26" s="26"/>
      <c r="B26" s="21"/>
      <c r="C26" s="26"/>
      <c r="D26" s="27"/>
      <c r="E26" s="28"/>
      <c r="F26" s="27"/>
      <c r="G26" s="27"/>
      <c r="H26" s="28"/>
    </row>
    <row r="27" spans="1:10" x14ac:dyDescent="0.25">
      <c r="A27" s="100" t="s">
        <v>118</v>
      </c>
      <c r="B27" s="100"/>
      <c r="C27" s="100"/>
      <c r="D27" s="100"/>
      <c r="E27" s="100"/>
      <c r="F27" s="100"/>
      <c r="G27" s="100"/>
      <c r="H27" s="100"/>
    </row>
    <row r="28" spans="1:10" ht="13.5" customHeight="1" x14ac:dyDescent="0.25">
      <c r="A28" s="29" t="s">
        <v>7</v>
      </c>
      <c r="B28" s="100" t="s">
        <v>8</v>
      </c>
      <c r="C28" s="100"/>
      <c r="D28" s="29" t="s">
        <v>119</v>
      </c>
      <c r="E28" s="29" t="s">
        <v>120</v>
      </c>
      <c r="F28" s="29" t="s">
        <v>99</v>
      </c>
      <c r="G28" s="29" t="s">
        <v>100</v>
      </c>
      <c r="H28" s="31" t="s">
        <v>101</v>
      </c>
    </row>
    <row r="29" spans="1:10" ht="12.75" customHeight="1" x14ac:dyDescent="0.25">
      <c r="A29" s="32" t="s">
        <v>140</v>
      </c>
      <c r="B29" s="94" t="s">
        <v>135</v>
      </c>
      <c r="C29" s="94"/>
      <c r="D29" s="36">
        <v>1</v>
      </c>
      <c r="E29" s="36">
        <v>3.83</v>
      </c>
      <c r="F29" s="35">
        <v>2.25</v>
      </c>
      <c r="G29" s="36">
        <f>+ROUND(F29*E29*D29,2)</f>
        <v>8.6199999999999992</v>
      </c>
      <c r="H29" s="37">
        <f t="shared" ref="H29:H32" si="1">+G29/$H$34</f>
        <v>9.1120507399577153E-2</v>
      </c>
    </row>
    <row r="30" spans="1:10" x14ac:dyDescent="0.25">
      <c r="A30" s="32" t="s">
        <v>157</v>
      </c>
      <c r="B30" s="94" t="s">
        <v>213</v>
      </c>
      <c r="C30" s="94"/>
      <c r="D30" s="36">
        <v>1</v>
      </c>
      <c r="E30" s="36">
        <v>3.87</v>
      </c>
      <c r="F30" s="35">
        <v>2.25</v>
      </c>
      <c r="G30" s="36">
        <f>+ROUND(F30*E30*D30,2)</f>
        <v>8.7100000000000009</v>
      </c>
      <c r="H30" s="37">
        <f t="shared" si="1"/>
        <v>9.2071881606765327E-2</v>
      </c>
    </row>
    <row r="31" spans="1:10" x14ac:dyDescent="0.25">
      <c r="A31" s="32" t="s">
        <v>141</v>
      </c>
      <c r="B31" s="94" t="s">
        <v>369</v>
      </c>
      <c r="C31" s="94"/>
      <c r="D31" s="36">
        <v>1</v>
      </c>
      <c r="E31" s="36">
        <v>4.09</v>
      </c>
      <c r="F31" s="35">
        <v>0.22</v>
      </c>
      <c r="G31" s="36">
        <f>+ROUND(F31*E31*D31,2)</f>
        <v>0.9</v>
      </c>
      <c r="H31" s="37">
        <f t="shared" si="1"/>
        <v>9.5137420718816069E-3</v>
      </c>
    </row>
    <row r="32" spans="1:10" x14ac:dyDescent="0.25">
      <c r="A32" s="91" t="s">
        <v>125</v>
      </c>
      <c r="B32" s="91"/>
      <c r="C32" s="91"/>
      <c r="D32" s="91"/>
      <c r="E32" s="91"/>
      <c r="F32" s="91"/>
      <c r="G32" s="36">
        <f>SUM(G29:G31)</f>
        <v>18.229999999999997</v>
      </c>
      <c r="H32" s="37">
        <f t="shared" si="1"/>
        <v>0.19270613107822404</v>
      </c>
      <c r="J32" s="64"/>
    </row>
    <row r="33" spans="1:8" x14ac:dyDescent="0.25">
      <c r="A33" s="26"/>
      <c r="B33" s="21"/>
      <c r="C33" s="26"/>
      <c r="D33" s="27"/>
      <c r="E33" s="28"/>
      <c r="F33" s="27"/>
      <c r="G33" s="27"/>
      <c r="H33" s="28"/>
    </row>
    <row r="34" spans="1:8" x14ac:dyDescent="0.25">
      <c r="A34" s="92" t="s">
        <v>126</v>
      </c>
      <c r="B34" s="93"/>
      <c r="C34" s="93"/>
      <c r="D34" s="93"/>
      <c r="E34" s="93"/>
      <c r="F34" s="93"/>
      <c r="G34" s="41"/>
      <c r="H34" s="20">
        <f>+G32+G20+G12</f>
        <v>94.600000000000009</v>
      </c>
    </row>
    <row r="35" spans="1:8" x14ac:dyDescent="0.25">
      <c r="A35" s="40"/>
      <c r="B35" s="41"/>
      <c r="C35" s="41"/>
      <c r="D35" s="41"/>
      <c r="E35" s="41"/>
      <c r="F35" s="41"/>
      <c r="G35" s="41"/>
      <c r="H35" s="20"/>
    </row>
    <row r="36" spans="1:8" x14ac:dyDescent="0.25">
      <c r="A36" s="97" t="s">
        <v>127</v>
      </c>
      <c r="B36" s="98"/>
      <c r="C36" s="98"/>
      <c r="D36" s="98"/>
      <c r="E36" s="98"/>
      <c r="F36" s="98"/>
      <c r="G36" s="98"/>
      <c r="H36" s="99"/>
    </row>
    <row r="37" spans="1:8" x14ac:dyDescent="0.25">
      <c r="A37" s="105" t="s">
        <v>128</v>
      </c>
      <c r="B37" s="105"/>
      <c r="C37" s="105"/>
      <c r="D37" s="105"/>
      <c r="E37" s="105"/>
      <c r="F37" s="105"/>
      <c r="G37" s="78"/>
      <c r="H37" s="20">
        <f>+ROUND(H34*0.2,2)</f>
        <v>18.920000000000002</v>
      </c>
    </row>
    <row r="38" spans="1:8" x14ac:dyDescent="0.25">
      <c r="A38" s="26"/>
      <c r="B38" s="21"/>
      <c r="C38" s="26"/>
      <c r="D38" s="27"/>
      <c r="E38" s="28"/>
      <c r="F38" s="27"/>
      <c r="G38" s="27"/>
      <c r="H38" s="28"/>
    </row>
    <row r="39" spans="1:8" x14ac:dyDescent="0.25">
      <c r="A39" s="102" t="s">
        <v>129</v>
      </c>
      <c r="B39" s="103"/>
      <c r="C39" s="103"/>
      <c r="D39" s="103"/>
      <c r="E39" s="103"/>
      <c r="F39" s="103"/>
      <c r="G39" s="80"/>
      <c r="H39" s="43">
        <f>+H37+H34</f>
        <v>113.52000000000001</v>
      </c>
    </row>
    <row r="40" spans="1:8" x14ac:dyDescent="0.25">
      <c r="A40" s="44"/>
      <c r="B40" s="23"/>
      <c r="C40" s="24"/>
      <c r="D40" s="45"/>
      <c r="E40" s="25"/>
      <c r="F40" s="45"/>
      <c r="G40" s="45"/>
      <c r="H40" s="25"/>
    </row>
    <row r="41" spans="1:8" x14ac:dyDescent="0.25">
      <c r="A41" s="46" t="s">
        <v>90</v>
      </c>
      <c r="B41" s="1" t="str">
        <f>[1]!NumLetras(H39,"DÓLARES")</f>
        <v xml:space="preserve"> CIENTO TRECE 52/100 </v>
      </c>
      <c r="C41" s="48"/>
      <c r="D41" s="49"/>
      <c r="E41" s="49"/>
      <c r="F41" s="49"/>
      <c r="G41" s="49"/>
      <c r="H41" s="49"/>
    </row>
  </sheetData>
  <sheetProtection formatCells="0" formatColumns="0" formatRows="0" insertColumns="0" insertRows="0" insertHyperlinks="0" deleteColumns="0" deleteRows="0" sort="0" autoFilter="0" pivotTables="0"/>
  <mergeCells count="23">
    <mergeCell ref="A39:F39"/>
    <mergeCell ref="B28:C28"/>
    <mergeCell ref="A22:H22"/>
    <mergeCell ref="A25:F25"/>
    <mergeCell ref="A27:H27"/>
    <mergeCell ref="A32:F32"/>
    <mergeCell ref="A34:F34"/>
    <mergeCell ref="A36:H36"/>
    <mergeCell ref="B29:C29"/>
    <mergeCell ref="A20:F20"/>
    <mergeCell ref="A37:F37"/>
    <mergeCell ref="B30:C30"/>
    <mergeCell ref="B31:C31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opLeftCell="A15" workbookViewId="0">
      <selection activeCell="H26" sqref="H26:H29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10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364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16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33" t="s">
        <v>139</v>
      </c>
      <c r="C11" s="34" t="s">
        <v>35</v>
      </c>
      <c r="D11" s="35">
        <v>2</v>
      </c>
      <c r="E11" s="36">
        <v>0.2</v>
      </c>
      <c r="F11" s="35">
        <v>0.1</v>
      </c>
      <c r="G11" s="36">
        <v>0.04</v>
      </c>
      <c r="H11" s="37">
        <f>+G11/$H$31</f>
        <v>8.6956521739130418E-3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0.04</v>
      </c>
      <c r="H12" s="37">
        <f>+G12/$H$31</f>
        <v>8.6956521739130418E-3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ht="24" x14ac:dyDescent="0.25">
      <c r="A16" s="32" t="s">
        <v>171</v>
      </c>
      <c r="B16" s="33" t="s">
        <v>172</v>
      </c>
      <c r="C16" s="34" t="s">
        <v>16</v>
      </c>
      <c r="D16" s="35">
        <v>1</v>
      </c>
      <c r="E16" s="36">
        <v>3.75</v>
      </c>
      <c r="F16" s="38"/>
      <c r="G16" s="36">
        <v>3.75</v>
      </c>
      <c r="H16" s="37">
        <f t="shared" ref="H16:H17" si="0">+G16/$H$31</f>
        <v>0.81521739130434778</v>
      </c>
    </row>
    <row r="17" spans="1:8" x14ac:dyDescent="0.25">
      <c r="A17" s="91" t="s">
        <v>113</v>
      </c>
      <c r="B17" s="91"/>
      <c r="C17" s="91"/>
      <c r="D17" s="91"/>
      <c r="E17" s="91"/>
      <c r="F17" s="91"/>
      <c r="G17" s="36">
        <v>3.75</v>
      </c>
      <c r="H17" s="37">
        <f t="shared" si="0"/>
        <v>0.81521739130434778</v>
      </c>
    </row>
    <row r="18" spans="1:8" x14ac:dyDescent="0.25">
      <c r="A18" s="26"/>
      <c r="B18" s="21"/>
      <c r="C18" s="26"/>
      <c r="D18" s="27"/>
      <c r="E18" s="28"/>
      <c r="F18" s="27"/>
      <c r="G18" s="27"/>
      <c r="H18" s="28"/>
    </row>
    <row r="19" spans="1:8" x14ac:dyDescent="0.25">
      <c r="A19" s="100" t="s">
        <v>114</v>
      </c>
      <c r="B19" s="100"/>
      <c r="C19" s="100"/>
      <c r="D19" s="100"/>
      <c r="E19" s="100"/>
      <c r="F19" s="100"/>
      <c r="G19" s="100"/>
      <c r="H19" s="100"/>
    </row>
    <row r="20" spans="1:8" x14ac:dyDescent="0.25">
      <c r="A20" s="29" t="s">
        <v>7</v>
      </c>
      <c r="B20" s="29" t="s">
        <v>8</v>
      </c>
      <c r="C20" s="29" t="s">
        <v>9</v>
      </c>
      <c r="D20" s="29" t="s">
        <v>10</v>
      </c>
      <c r="E20" s="29" t="s">
        <v>115</v>
      </c>
      <c r="F20" s="29" t="s">
        <v>116</v>
      </c>
      <c r="G20" s="29" t="s">
        <v>100</v>
      </c>
      <c r="H20" s="31" t="s">
        <v>101</v>
      </c>
    </row>
    <row r="21" spans="1:8" x14ac:dyDescent="0.25">
      <c r="A21" s="32"/>
      <c r="B21" s="33"/>
      <c r="C21" s="34"/>
      <c r="D21" s="35"/>
      <c r="E21" s="36"/>
      <c r="F21" s="39"/>
      <c r="G21" s="6"/>
      <c r="H21" s="37"/>
    </row>
    <row r="22" spans="1:8" x14ac:dyDescent="0.25">
      <c r="A22" s="91" t="s">
        <v>117</v>
      </c>
      <c r="B22" s="104"/>
      <c r="C22" s="104"/>
      <c r="D22" s="104"/>
      <c r="E22" s="104"/>
      <c r="F22" s="104"/>
      <c r="G22" s="36">
        <v>0</v>
      </c>
      <c r="H22" s="37">
        <v>0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118</v>
      </c>
      <c r="B24" s="100"/>
      <c r="C24" s="100"/>
      <c r="D24" s="100"/>
      <c r="E24" s="100"/>
      <c r="F24" s="100"/>
      <c r="G24" s="100"/>
      <c r="H24" s="100"/>
    </row>
    <row r="25" spans="1:8" ht="13.5" customHeight="1" x14ac:dyDescent="0.25">
      <c r="A25" s="29" t="s">
        <v>7</v>
      </c>
      <c r="B25" s="100" t="s">
        <v>8</v>
      </c>
      <c r="C25" s="100"/>
      <c r="D25" s="29" t="s">
        <v>119</v>
      </c>
      <c r="E25" s="29" t="s">
        <v>120</v>
      </c>
      <c r="F25" s="29" t="s">
        <v>99</v>
      </c>
      <c r="G25" s="29" t="s">
        <v>100</v>
      </c>
      <c r="H25" s="31" t="s">
        <v>101</v>
      </c>
    </row>
    <row r="26" spans="1:8" ht="23.25" customHeight="1" x14ac:dyDescent="0.25">
      <c r="A26" s="32" t="s">
        <v>156</v>
      </c>
      <c r="B26" s="94" t="s">
        <v>370</v>
      </c>
      <c r="C26" s="94"/>
      <c r="D26" s="36">
        <v>1</v>
      </c>
      <c r="E26" s="36">
        <v>4.29</v>
      </c>
      <c r="F26" s="35">
        <v>0.01</v>
      </c>
      <c r="G26" s="36">
        <f>+ROUND(F26*E26*D26,2)</f>
        <v>0.04</v>
      </c>
      <c r="H26" s="37">
        <f t="shared" ref="H26:H29" si="1">+G26/$H$31</f>
        <v>8.6956521739130418E-3</v>
      </c>
    </row>
    <row r="27" spans="1:8" x14ac:dyDescent="0.25">
      <c r="A27" s="32" t="s">
        <v>157</v>
      </c>
      <c r="B27" s="94" t="s">
        <v>213</v>
      </c>
      <c r="C27" s="94"/>
      <c r="D27" s="36">
        <v>1</v>
      </c>
      <c r="E27" s="36">
        <v>3.87</v>
      </c>
      <c r="F27" s="35">
        <v>0.1</v>
      </c>
      <c r="G27" s="36">
        <f>+ROUND(F27*E27*D27,2)</f>
        <v>0.39</v>
      </c>
      <c r="H27" s="37">
        <f t="shared" si="1"/>
        <v>8.478260869565217E-2</v>
      </c>
    </row>
    <row r="28" spans="1:8" x14ac:dyDescent="0.25">
      <c r="A28" s="32" t="s">
        <v>140</v>
      </c>
      <c r="B28" s="94" t="s">
        <v>135</v>
      </c>
      <c r="C28" s="94"/>
      <c r="D28" s="36">
        <v>1</v>
      </c>
      <c r="E28" s="36">
        <v>3.83</v>
      </c>
      <c r="F28" s="35">
        <v>0.1</v>
      </c>
      <c r="G28" s="36">
        <f>+ROUND(F28*E28*D28,2)</f>
        <v>0.38</v>
      </c>
      <c r="H28" s="37">
        <f t="shared" si="1"/>
        <v>8.2608695652173908E-2</v>
      </c>
    </row>
    <row r="29" spans="1:8" x14ac:dyDescent="0.25">
      <c r="A29" s="91" t="s">
        <v>125</v>
      </c>
      <c r="B29" s="91"/>
      <c r="C29" s="91"/>
      <c r="D29" s="91"/>
      <c r="E29" s="91"/>
      <c r="F29" s="91"/>
      <c r="G29" s="36">
        <f>SUM(G26:G28)</f>
        <v>0.81</v>
      </c>
      <c r="H29" s="37">
        <f t="shared" si="1"/>
        <v>0.17608695652173911</v>
      </c>
    </row>
    <row r="30" spans="1:8" x14ac:dyDescent="0.25">
      <c r="A30" s="26"/>
      <c r="B30" s="21"/>
      <c r="C30" s="26"/>
      <c r="D30" s="27"/>
      <c r="E30" s="28"/>
      <c r="F30" s="27"/>
      <c r="G30" s="27"/>
      <c r="H30" s="28"/>
    </row>
    <row r="31" spans="1:8" x14ac:dyDescent="0.25">
      <c r="A31" s="92" t="s">
        <v>126</v>
      </c>
      <c r="B31" s="93"/>
      <c r="C31" s="93"/>
      <c r="D31" s="93"/>
      <c r="E31" s="93"/>
      <c r="F31" s="93"/>
      <c r="G31" s="41"/>
      <c r="H31" s="20">
        <f>+G29+G17+G12</f>
        <v>4.6000000000000005</v>
      </c>
    </row>
    <row r="32" spans="1:8" x14ac:dyDescent="0.25">
      <c r="A32" s="40"/>
      <c r="B32" s="41"/>
      <c r="C32" s="41"/>
      <c r="D32" s="41"/>
      <c r="E32" s="41"/>
      <c r="F32" s="41"/>
      <c r="G32" s="41"/>
      <c r="H32" s="20"/>
    </row>
    <row r="33" spans="1:8" x14ac:dyDescent="0.25">
      <c r="A33" s="97" t="s">
        <v>127</v>
      </c>
      <c r="B33" s="98"/>
      <c r="C33" s="98"/>
      <c r="D33" s="98"/>
      <c r="E33" s="98"/>
      <c r="F33" s="98"/>
      <c r="G33" s="98"/>
      <c r="H33" s="99"/>
    </row>
    <row r="34" spans="1:8" x14ac:dyDescent="0.25">
      <c r="A34" s="105" t="s">
        <v>128</v>
      </c>
      <c r="B34" s="105"/>
      <c r="C34" s="105"/>
      <c r="D34" s="105"/>
      <c r="E34" s="105"/>
      <c r="F34" s="105"/>
      <c r="G34" s="78"/>
      <c r="H34" s="20">
        <f>+ROUND(H31*0.2,2)</f>
        <v>0.92</v>
      </c>
    </row>
    <row r="35" spans="1:8" x14ac:dyDescent="0.25">
      <c r="A35" s="26"/>
      <c r="B35" s="21"/>
      <c r="C35" s="26"/>
      <c r="D35" s="27"/>
      <c r="E35" s="28"/>
      <c r="F35" s="27"/>
      <c r="G35" s="27"/>
      <c r="H35" s="28"/>
    </row>
    <row r="36" spans="1:8" x14ac:dyDescent="0.25">
      <c r="A36" s="102" t="s">
        <v>129</v>
      </c>
      <c r="B36" s="103"/>
      <c r="C36" s="103"/>
      <c r="D36" s="103"/>
      <c r="E36" s="103"/>
      <c r="F36" s="103"/>
      <c r="G36" s="80"/>
      <c r="H36" s="43">
        <f>+H34+H31</f>
        <v>5.5200000000000005</v>
      </c>
    </row>
    <row r="37" spans="1:8" x14ac:dyDescent="0.25">
      <c r="A37" s="44"/>
      <c r="B37" s="23"/>
      <c r="C37" s="24"/>
      <c r="D37" s="45"/>
      <c r="E37" s="25"/>
      <c r="F37" s="45"/>
      <c r="G37" s="45"/>
      <c r="H37" s="25"/>
    </row>
    <row r="38" spans="1:8" x14ac:dyDescent="0.25">
      <c r="A38" s="46" t="s">
        <v>90</v>
      </c>
      <c r="B38" s="1" t="str">
        <f>[1]!NumLetras(H36,"DÓLARES")</f>
        <v xml:space="preserve"> CINCO 52/100 </v>
      </c>
      <c r="C38" s="48"/>
      <c r="D38" s="49"/>
      <c r="E38" s="49"/>
      <c r="F38" s="49"/>
      <c r="G38" s="49"/>
      <c r="H38" s="49"/>
    </row>
  </sheetData>
  <sheetProtection formatCells="0" formatColumns="0" formatRows="0" insertColumns="0" insertRows="0" insertHyperlinks="0" deleteColumns="0" deleteRows="0" sort="0" autoFilter="0" pivotTables="0"/>
  <mergeCells count="23">
    <mergeCell ref="A36:F36"/>
    <mergeCell ref="B25:C25"/>
    <mergeCell ref="A19:H19"/>
    <mergeCell ref="A22:F22"/>
    <mergeCell ref="A24:H24"/>
    <mergeCell ref="A29:F29"/>
    <mergeCell ref="A31:F31"/>
    <mergeCell ref="A33:H33"/>
    <mergeCell ref="B26:C26"/>
    <mergeCell ref="A17:F17"/>
    <mergeCell ref="A34:F34"/>
    <mergeCell ref="B27:C27"/>
    <mergeCell ref="B28:C28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topLeftCell="A33" workbookViewId="0">
      <selection activeCell="H35" sqref="H35:H38"/>
    </sheetView>
  </sheetViews>
  <sheetFormatPr baseColWidth="10" defaultColWidth="11.42578125" defaultRowHeight="15" x14ac:dyDescent="0.25"/>
  <cols>
    <col min="1" max="1" width="8.42578125" style="1" customWidth="1"/>
    <col min="2" max="2" width="21.4257812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11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28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26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173</v>
      </c>
      <c r="B11" s="33" t="s">
        <v>174</v>
      </c>
      <c r="C11" s="34" t="s">
        <v>35</v>
      </c>
      <c r="D11" s="35">
        <v>1</v>
      </c>
      <c r="E11" s="36">
        <v>1.5</v>
      </c>
      <c r="F11" s="35">
        <v>1</v>
      </c>
      <c r="G11" s="36">
        <v>1.5</v>
      </c>
      <c r="H11" s="37">
        <f>+G11/$H$40</f>
        <v>2.1626297577854673E-2</v>
      </c>
    </row>
    <row r="12" spans="1:8" x14ac:dyDescent="0.25">
      <c r="A12" s="32" t="s">
        <v>138</v>
      </c>
      <c r="B12" s="33" t="s">
        <v>139</v>
      </c>
      <c r="C12" s="34" t="s">
        <v>35</v>
      </c>
      <c r="D12" s="35">
        <v>1</v>
      </c>
      <c r="E12" s="36">
        <v>0.2</v>
      </c>
      <c r="F12" s="35">
        <v>0.05</v>
      </c>
      <c r="G12" s="36">
        <v>0.01</v>
      </c>
      <c r="H12" s="37">
        <f t="shared" ref="H12:H14" si="0">+G12/$H$40</f>
        <v>1.4417531718569781E-4</v>
      </c>
    </row>
    <row r="13" spans="1:8" x14ac:dyDescent="0.25">
      <c r="A13" s="32" t="s">
        <v>142</v>
      </c>
      <c r="B13" s="33" t="s">
        <v>143</v>
      </c>
      <c r="C13" s="34" t="s">
        <v>35</v>
      </c>
      <c r="D13" s="35">
        <v>1</v>
      </c>
      <c r="E13" s="36">
        <v>2.25</v>
      </c>
      <c r="F13" s="35">
        <v>0.05</v>
      </c>
      <c r="G13" s="36">
        <v>0.11</v>
      </c>
      <c r="H13" s="37">
        <f t="shared" si="0"/>
        <v>1.5859284890426758E-3</v>
      </c>
    </row>
    <row r="14" spans="1:8" x14ac:dyDescent="0.25">
      <c r="A14" s="91" t="s">
        <v>109</v>
      </c>
      <c r="B14" s="91"/>
      <c r="C14" s="91"/>
      <c r="D14" s="91"/>
      <c r="E14" s="91"/>
      <c r="F14" s="91"/>
      <c r="G14" s="36">
        <v>1.62</v>
      </c>
      <c r="H14" s="37">
        <f t="shared" si="0"/>
        <v>2.3356401384083045E-2</v>
      </c>
    </row>
    <row r="15" spans="1:8" x14ac:dyDescent="0.25">
      <c r="A15" s="26"/>
      <c r="B15" s="21"/>
      <c r="C15" s="26"/>
      <c r="D15" s="27"/>
      <c r="E15" s="28"/>
      <c r="F15" s="27"/>
      <c r="G15" s="27"/>
      <c r="H15" s="28"/>
    </row>
    <row r="16" spans="1:8" x14ac:dyDescent="0.25">
      <c r="A16" s="100" t="s">
        <v>110</v>
      </c>
      <c r="B16" s="100"/>
      <c r="C16" s="100"/>
      <c r="D16" s="100"/>
      <c r="E16" s="100"/>
      <c r="F16" s="100"/>
      <c r="G16" s="100"/>
      <c r="H16" s="100"/>
    </row>
    <row r="17" spans="1:8" x14ac:dyDescent="0.25">
      <c r="A17" s="29" t="s">
        <v>7</v>
      </c>
      <c r="B17" s="29" t="s">
        <v>8</v>
      </c>
      <c r="C17" s="29" t="s">
        <v>9</v>
      </c>
      <c r="D17" s="30" t="s">
        <v>10</v>
      </c>
      <c r="E17" s="31" t="s">
        <v>98</v>
      </c>
      <c r="F17" s="38"/>
      <c r="G17" s="31" t="s">
        <v>100</v>
      </c>
      <c r="H17" s="31" t="s">
        <v>101</v>
      </c>
    </row>
    <row r="18" spans="1:8" x14ac:dyDescent="0.25">
      <c r="A18" s="32" t="s">
        <v>175</v>
      </c>
      <c r="B18" s="33" t="s">
        <v>176</v>
      </c>
      <c r="C18" s="34" t="s">
        <v>26</v>
      </c>
      <c r="D18" s="35">
        <v>2.0499999999999998</v>
      </c>
      <c r="E18" s="36">
        <v>15.99</v>
      </c>
      <c r="F18" s="38"/>
      <c r="G18" s="36">
        <v>32.78</v>
      </c>
      <c r="H18" s="37">
        <f>+G18/$H$40</f>
        <v>0.47260668973471742</v>
      </c>
    </row>
    <row r="19" spans="1:8" x14ac:dyDescent="0.25">
      <c r="A19" s="50" t="s">
        <v>177</v>
      </c>
      <c r="B19" s="33" t="s">
        <v>178</v>
      </c>
      <c r="C19" s="34" t="s">
        <v>81</v>
      </c>
      <c r="D19" s="35">
        <v>3</v>
      </c>
      <c r="E19" s="36">
        <v>0.18</v>
      </c>
      <c r="F19" s="38"/>
      <c r="G19" s="36">
        <v>0.54</v>
      </c>
      <c r="H19" s="37">
        <f t="shared" ref="H19:H21" si="1">+G19/$H$40</f>
        <v>7.7854671280276821E-3</v>
      </c>
    </row>
    <row r="20" spans="1:8" x14ac:dyDescent="0.25">
      <c r="A20" s="50" t="s">
        <v>179</v>
      </c>
      <c r="B20" s="33" t="s">
        <v>180</v>
      </c>
      <c r="C20" s="34" t="s">
        <v>58</v>
      </c>
      <c r="D20" s="35">
        <v>11.48</v>
      </c>
      <c r="E20" s="36">
        <v>1.01</v>
      </c>
      <c r="F20" s="38"/>
      <c r="G20" s="36">
        <v>11.59</v>
      </c>
      <c r="H20" s="37">
        <f t="shared" si="1"/>
        <v>0.16709919261822376</v>
      </c>
    </row>
    <row r="21" spans="1:8" ht="24" x14ac:dyDescent="0.25">
      <c r="A21" s="50" t="s">
        <v>181</v>
      </c>
      <c r="B21" s="33" t="s">
        <v>182</v>
      </c>
      <c r="C21" s="34" t="s">
        <v>58</v>
      </c>
      <c r="D21" s="35">
        <v>0.22</v>
      </c>
      <c r="E21" s="36">
        <v>2.0499999999999998</v>
      </c>
      <c r="F21" s="38"/>
      <c r="G21" s="36">
        <v>0.45</v>
      </c>
      <c r="H21" s="37">
        <f t="shared" si="1"/>
        <v>6.4878892733564019E-3</v>
      </c>
    </row>
    <row r="22" spans="1:8" ht="24" x14ac:dyDescent="0.25">
      <c r="A22" s="50" t="s">
        <v>144</v>
      </c>
      <c r="B22" s="33" t="s">
        <v>145</v>
      </c>
      <c r="C22" s="34" t="s">
        <v>146</v>
      </c>
      <c r="D22" s="35">
        <v>0.27</v>
      </c>
      <c r="E22" s="36">
        <v>7.2</v>
      </c>
      <c r="F22" s="38"/>
      <c r="G22" s="36">
        <v>1.94</v>
      </c>
      <c r="H22" s="37">
        <f>+G22/$H$40</f>
        <v>2.7970011534025375E-2</v>
      </c>
    </row>
    <row r="23" spans="1:8" x14ac:dyDescent="0.25">
      <c r="A23" s="50" t="s">
        <v>147</v>
      </c>
      <c r="B23" s="33" t="s">
        <v>148</v>
      </c>
      <c r="C23" s="34" t="s">
        <v>18</v>
      </c>
      <c r="D23" s="35">
        <v>0.03</v>
      </c>
      <c r="E23" s="36">
        <v>16</v>
      </c>
      <c r="F23" s="38"/>
      <c r="G23" s="36">
        <v>0.48</v>
      </c>
      <c r="H23" s="37">
        <f t="shared" ref="H23:H26" si="2">+G23/$H$40</f>
        <v>6.920415224913495E-3</v>
      </c>
    </row>
    <row r="24" spans="1:8" x14ac:dyDescent="0.25">
      <c r="A24" s="50" t="s">
        <v>149</v>
      </c>
      <c r="B24" s="33" t="s">
        <v>150</v>
      </c>
      <c r="C24" s="34" t="s">
        <v>18</v>
      </c>
      <c r="D24" s="35">
        <v>0.04</v>
      </c>
      <c r="E24" s="36">
        <v>16</v>
      </c>
      <c r="F24" s="38"/>
      <c r="G24" s="36">
        <v>0.64</v>
      </c>
      <c r="H24" s="37">
        <f t="shared" si="2"/>
        <v>9.22722029988466E-3</v>
      </c>
    </row>
    <row r="25" spans="1:8" x14ac:dyDescent="0.25">
      <c r="A25" s="50" t="s">
        <v>151</v>
      </c>
      <c r="B25" s="33" t="s">
        <v>152</v>
      </c>
      <c r="C25" s="34" t="s">
        <v>153</v>
      </c>
      <c r="D25" s="35">
        <v>6.06</v>
      </c>
      <c r="E25" s="36">
        <v>0.05</v>
      </c>
      <c r="F25" s="38"/>
      <c r="G25" s="36">
        <v>0.3</v>
      </c>
      <c r="H25" s="37">
        <f t="shared" si="2"/>
        <v>4.3252595155709337E-3</v>
      </c>
    </row>
    <row r="26" spans="1:8" x14ac:dyDescent="0.25">
      <c r="A26" s="91" t="s">
        <v>113</v>
      </c>
      <c r="B26" s="91"/>
      <c r="C26" s="91"/>
      <c r="D26" s="91"/>
      <c r="E26" s="91"/>
      <c r="F26" s="91"/>
      <c r="G26" s="36">
        <v>48.719999999999992</v>
      </c>
      <c r="H26" s="37">
        <f t="shared" si="2"/>
        <v>0.7024221453287196</v>
      </c>
    </row>
    <row r="27" spans="1:8" x14ac:dyDescent="0.25">
      <c r="A27" s="26"/>
      <c r="B27" s="21"/>
      <c r="C27" s="26"/>
      <c r="D27" s="27"/>
      <c r="E27" s="28"/>
      <c r="F27" s="27"/>
      <c r="G27" s="27"/>
      <c r="H27" s="28"/>
    </row>
    <row r="28" spans="1:8" x14ac:dyDescent="0.25">
      <c r="A28" s="100" t="s">
        <v>114</v>
      </c>
      <c r="B28" s="100"/>
      <c r="C28" s="100"/>
      <c r="D28" s="100"/>
      <c r="E28" s="100"/>
      <c r="F28" s="100"/>
      <c r="G28" s="100"/>
      <c r="H28" s="100"/>
    </row>
    <row r="29" spans="1:8" x14ac:dyDescent="0.25">
      <c r="A29" s="29" t="s">
        <v>7</v>
      </c>
      <c r="B29" s="29" t="s">
        <v>8</v>
      </c>
      <c r="C29" s="29" t="s">
        <v>9</v>
      </c>
      <c r="D29" s="29" t="s">
        <v>10</v>
      </c>
      <c r="E29" s="29" t="s">
        <v>115</v>
      </c>
      <c r="F29" s="29" t="s">
        <v>116</v>
      </c>
      <c r="G29" s="29" t="s">
        <v>100</v>
      </c>
      <c r="H29" s="31" t="s">
        <v>101</v>
      </c>
    </row>
    <row r="30" spans="1:8" x14ac:dyDescent="0.25">
      <c r="A30" s="32"/>
      <c r="B30" s="33"/>
      <c r="C30" s="34"/>
      <c r="D30" s="35"/>
      <c r="E30" s="36"/>
      <c r="F30" s="39"/>
      <c r="G30" s="6"/>
      <c r="H30" s="37"/>
    </row>
    <row r="31" spans="1:8" x14ac:dyDescent="0.25">
      <c r="A31" s="91" t="s">
        <v>117</v>
      </c>
      <c r="B31" s="104"/>
      <c r="C31" s="104"/>
      <c r="D31" s="104"/>
      <c r="E31" s="104"/>
      <c r="F31" s="104"/>
      <c r="G31" s="36">
        <v>0</v>
      </c>
      <c r="H31" s="37">
        <v>0</v>
      </c>
    </row>
    <row r="32" spans="1:8" x14ac:dyDescent="0.25">
      <c r="A32" s="26"/>
      <c r="B32" s="21"/>
      <c r="C32" s="26"/>
      <c r="D32" s="27"/>
      <c r="E32" s="28"/>
      <c r="F32" s="27"/>
      <c r="G32" s="27"/>
      <c r="H32" s="28"/>
    </row>
    <row r="33" spans="1:8" x14ac:dyDescent="0.25">
      <c r="A33" s="100" t="s">
        <v>118</v>
      </c>
      <c r="B33" s="100"/>
      <c r="C33" s="100"/>
      <c r="D33" s="100"/>
      <c r="E33" s="100"/>
      <c r="F33" s="100"/>
      <c r="G33" s="100"/>
      <c r="H33" s="100"/>
    </row>
    <row r="34" spans="1:8" ht="13.5" customHeight="1" x14ac:dyDescent="0.25">
      <c r="A34" s="29" t="s">
        <v>7</v>
      </c>
      <c r="B34" s="100" t="s">
        <v>8</v>
      </c>
      <c r="C34" s="100"/>
      <c r="D34" s="29" t="s">
        <v>119</v>
      </c>
      <c r="E34" s="29" t="s">
        <v>120</v>
      </c>
      <c r="F34" s="29" t="s">
        <v>99</v>
      </c>
      <c r="G34" s="29" t="s">
        <v>100</v>
      </c>
      <c r="H34" s="31" t="s">
        <v>101</v>
      </c>
    </row>
    <row r="35" spans="1:8" ht="12.75" customHeight="1" x14ac:dyDescent="0.25">
      <c r="A35" s="32" t="s">
        <v>140</v>
      </c>
      <c r="B35" s="94" t="s">
        <v>135</v>
      </c>
      <c r="C35" s="94"/>
      <c r="D35" s="36">
        <v>3</v>
      </c>
      <c r="E35" s="36">
        <v>3.83</v>
      </c>
      <c r="F35" s="35">
        <v>1</v>
      </c>
      <c r="G35" s="36">
        <f>+ROUND(F35*E35*D35,2)</f>
        <v>11.49</v>
      </c>
      <c r="H35" s="37">
        <f t="shared" ref="H35:H38" si="3">+G35/$H$40</f>
        <v>0.16565743944636679</v>
      </c>
    </row>
    <row r="36" spans="1:8" x14ac:dyDescent="0.25">
      <c r="A36" s="32" t="s">
        <v>157</v>
      </c>
      <c r="B36" s="94" t="s">
        <v>213</v>
      </c>
      <c r="C36" s="94"/>
      <c r="D36" s="36">
        <v>1</v>
      </c>
      <c r="E36" s="36">
        <v>3.87</v>
      </c>
      <c r="F36" s="35">
        <v>1</v>
      </c>
      <c r="G36" s="36">
        <f>+ROUND(F36*E36*D36,2)</f>
        <v>3.87</v>
      </c>
      <c r="H36" s="37">
        <f t="shared" si="3"/>
        <v>5.5795847750865053E-2</v>
      </c>
    </row>
    <row r="37" spans="1:8" x14ac:dyDescent="0.25">
      <c r="A37" s="32" t="s">
        <v>183</v>
      </c>
      <c r="B37" s="94" t="s">
        <v>249</v>
      </c>
      <c r="C37" s="94"/>
      <c r="D37" s="36">
        <v>1</v>
      </c>
      <c r="E37" s="36">
        <v>3.66</v>
      </c>
      <c r="F37" s="35">
        <v>1</v>
      </c>
      <c r="G37" s="36">
        <f>+ROUND(F37*E37*D37,2)</f>
        <v>3.66</v>
      </c>
      <c r="H37" s="37">
        <f t="shared" si="3"/>
        <v>5.2768166089965401E-2</v>
      </c>
    </row>
    <row r="38" spans="1:8" x14ac:dyDescent="0.25">
      <c r="A38" s="91" t="s">
        <v>125</v>
      </c>
      <c r="B38" s="91"/>
      <c r="C38" s="91"/>
      <c r="D38" s="91"/>
      <c r="E38" s="91"/>
      <c r="F38" s="91"/>
      <c r="G38" s="36">
        <f>SUM(G35:G37)</f>
        <v>19.02</v>
      </c>
      <c r="H38" s="37">
        <f t="shared" si="3"/>
        <v>0.27422145328719721</v>
      </c>
    </row>
    <row r="39" spans="1:8" x14ac:dyDescent="0.25">
      <c r="A39" s="26"/>
      <c r="B39" s="21"/>
      <c r="C39" s="26"/>
      <c r="D39" s="27"/>
      <c r="E39" s="28"/>
      <c r="F39" s="27"/>
      <c r="G39" s="27"/>
      <c r="H39" s="28"/>
    </row>
    <row r="40" spans="1:8" x14ac:dyDescent="0.25">
      <c r="A40" s="92" t="s">
        <v>126</v>
      </c>
      <c r="B40" s="93"/>
      <c r="C40" s="93"/>
      <c r="D40" s="93"/>
      <c r="E40" s="93"/>
      <c r="F40" s="93"/>
      <c r="G40" s="41"/>
      <c r="H40" s="20">
        <f>+G38+G26+G14</f>
        <v>69.36</v>
      </c>
    </row>
    <row r="41" spans="1:8" x14ac:dyDescent="0.25">
      <c r="A41" s="40"/>
      <c r="B41" s="41"/>
      <c r="C41" s="41"/>
      <c r="D41" s="41"/>
      <c r="E41" s="41"/>
      <c r="F41" s="41"/>
      <c r="G41" s="41"/>
      <c r="H41" s="20"/>
    </row>
    <row r="42" spans="1:8" x14ac:dyDescent="0.25">
      <c r="A42" s="97" t="s">
        <v>127</v>
      </c>
      <c r="B42" s="98"/>
      <c r="C42" s="98"/>
      <c r="D42" s="98"/>
      <c r="E42" s="98"/>
      <c r="F42" s="98"/>
      <c r="G42" s="98"/>
      <c r="H42" s="99"/>
    </row>
    <row r="43" spans="1:8" x14ac:dyDescent="0.25">
      <c r="A43" s="105" t="s">
        <v>128</v>
      </c>
      <c r="B43" s="105"/>
      <c r="C43" s="105"/>
      <c r="D43" s="105"/>
      <c r="E43" s="105"/>
      <c r="F43" s="105"/>
      <c r="G43" s="78"/>
      <c r="H43" s="20">
        <f>+ROUND(H40*0.2,2)</f>
        <v>13.87</v>
      </c>
    </row>
    <row r="44" spans="1:8" x14ac:dyDescent="0.25">
      <c r="A44" s="26"/>
      <c r="B44" s="21"/>
      <c r="C44" s="26"/>
      <c r="D44" s="27"/>
      <c r="E44" s="28"/>
      <c r="F44" s="27"/>
      <c r="G44" s="27"/>
      <c r="H44" s="28"/>
    </row>
    <row r="45" spans="1:8" x14ac:dyDescent="0.25">
      <c r="A45" s="102" t="s">
        <v>129</v>
      </c>
      <c r="B45" s="103"/>
      <c r="C45" s="103"/>
      <c r="D45" s="103"/>
      <c r="E45" s="103"/>
      <c r="F45" s="103"/>
      <c r="G45" s="80"/>
      <c r="H45" s="43">
        <f>+H43+H40</f>
        <v>83.23</v>
      </c>
    </row>
    <row r="46" spans="1:8" x14ac:dyDescent="0.25">
      <c r="A46" s="44"/>
      <c r="B46" s="23"/>
      <c r="C46" s="24"/>
      <c r="D46" s="45"/>
      <c r="E46" s="25"/>
      <c r="F46" s="45"/>
      <c r="G46" s="45"/>
      <c r="H46" s="25"/>
    </row>
    <row r="47" spans="1:8" x14ac:dyDescent="0.25">
      <c r="A47" s="46" t="s">
        <v>90</v>
      </c>
      <c r="B47" s="1" t="str">
        <f>[1]!NumLetras(H45,"DÓLARES")</f>
        <v xml:space="preserve"> OCHENTA Y TRES 23/100 </v>
      </c>
      <c r="C47" s="48"/>
      <c r="D47" s="49"/>
      <c r="E47" s="49"/>
      <c r="F47" s="49"/>
      <c r="G47" s="49"/>
      <c r="H47" s="49"/>
    </row>
  </sheetData>
  <sheetProtection formatCells="0" formatColumns="0" formatRows="0" insertColumns="0" insertRows="0" insertHyperlinks="0" deleteColumns="0" deleteRows="0" sort="0" autoFilter="0" pivotTables="0"/>
  <mergeCells count="23">
    <mergeCell ref="A45:F45"/>
    <mergeCell ref="B34:C34"/>
    <mergeCell ref="A28:H28"/>
    <mergeCell ref="A31:F31"/>
    <mergeCell ref="A33:H33"/>
    <mergeCell ref="A38:F38"/>
    <mergeCell ref="A40:F40"/>
    <mergeCell ref="A42:H42"/>
    <mergeCell ref="B35:C35"/>
    <mergeCell ref="A26:F26"/>
    <mergeCell ref="A43:F43"/>
    <mergeCell ref="B36:C36"/>
    <mergeCell ref="B37:C37"/>
    <mergeCell ref="A1:H1"/>
    <mergeCell ref="B3:H3"/>
    <mergeCell ref="B4:H4"/>
    <mergeCell ref="B5:H5"/>
    <mergeCell ref="B2:D2"/>
    <mergeCell ref="A7:H7"/>
    <mergeCell ref="A9:H9"/>
    <mergeCell ref="A14:F14"/>
    <mergeCell ref="A16:H16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topLeftCell="A16" workbookViewId="0">
      <selection activeCell="H28" sqref="H28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12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31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32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184</v>
      </c>
      <c r="B11" s="33" t="s">
        <v>185</v>
      </c>
      <c r="C11" s="34" t="s">
        <v>186</v>
      </c>
      <c r="D11" s="35" t="s">
        <v>187</v>
      </c>
      <c r="E11" s="36" t="s">
        <v>2</v>
      </c>
      <c r="F11" s="35" t="s">
        <v>2</v>
      </c>
      <c r="G11" s="36">
        <v>0.02</v>
      </c>
      <c r="H11" s="37">
        <f>+G11/$H$33</f>
        <v>2.7027027027027029E-2</v>
      </c>
    </row>
    <row r="12" spans="1:8" x14ac:dyDescent="0.25">
      <c r="A12" s="32" t="s">
        <v>102</v>
      </c>
      <c r="B12" s="33" t="s">
        <v>103</v>
      </c>
      <c r="C12" s="34" t="s">
        <v>35</v>
      </c>
      <c r="D12" s="35">
        <v>1</v>
      </c>
      <c r="E12" s="36">
        <v>2</v>
      </c>
      <c r="F12" s="35">
        <v>3.2000000000000001E-2</v>
      </c>
      <c r="G12" s="36">
        <v>0.06</v>
      </c>
      <c r="H12" s="37">
        <f t="shared" ref="H12:H14" si="0">+G12/$H$33</f>
        <v>8.1081081081081086E-2</v>
      </c>
    </row>
    <row r="13" spans="1:8" x14ac:dyDescent="0.25">
      <c r="A13" s="32" t="s">
        <v>107</v>
      </c>
      <c r="B13" s="33" t="s">
        <v>378</v>
      </c>
      <c r="C13" s="34" t="s">
        <v>106</v>
      </c>
      <c r="D13" s="35">
        <v>1</v>
      </c>
      <c r="E13" s="36">
        <v>3.5</v>
      </c>
      <c r="F13" s="35">
        <v>3.2000000000000001E-2</v>
      </c>
      <c r="G13" s="36">
        <v>0.11</v>
      </c>
      <c r="H13" s="37">
        <f t="shared" si="0"/>
        <v>0.14864864864864866</v>
      </c>
    </row>
    <row r="14" spans="1:8" x14ac:dyDescent="0.25">
      <c r="A14" s="91" t="s">
        <v>109</v>
      </c>
      <c r="B14" s="91"/>
      <c r="C14" s="91"/>
      <c r="D14" s="91"/>
      <c r="E14" s="91"/>
      <c r="F14" s="91"/>
      <c r="G14" s="36">
        <v>0.19</v>
      </c>
      <c r="H14" s="37">
        <f t="shared" si="0"/>
        <v>0.25675675675675674</v>
      </c>
    </row>
    <row r="15" spans="1:8" x14ac:dyDescent="0.25">
      <c r="A15" s="26"/>
      <c r="B15" s="21"/>
      <c r="C15" s="26"/>
      <c r="D15" s="27"/>
      <c r="E15" s="28"/>
      <c r="F15" s="27"/>
      <c r="G15" s="27"/>
      <c r="H15" s="28"/>
    </row>
    <row r="16" spans="1:8" x14ac:dyDescent="0.25">
      <c r="A16" s="100" t="s">
        <v>110</v>
      </c>
      <c r="B16" s="100"/>
      <c r="C16" s="100"/>
      <c r="D16" s="100"/>
      <c r="E16" s="100"/>
      <c r="F16" s="100"/>
      <c r="G16" s="100"/>
      <c r="H16" s="100"/>
    </row>
    <row r="17" spans="1:9" x14ac:dyDescent="0.25">
      <c r="A17" s="29" t="s">
        <v>7</v>
      </c>
      <c r="B17" s="29" t="s">
        <v>8</v>
      </c>
      <c r="C17" s="29" t="s">
        <v>9</v>
      </c>
      <c r="D17" s="30" t="s">
        <v>10</v>
      </c>
      <c r="E17" s="31" t="s">
        <v>98</v>
      </c>
      <c r="F17" s="38"/>
      <c r="G17" s="31" t="s">
        <v>100</v>
      </c>
      <c r="H17" s="31" t="s">
        <v>101</v>
      </c>
    </row>
    <row r="18" spans="1:9" x14ac:dyDescent="0.25">
      <c r="A18" s="32" t="s">
        <v>188</v>
      </c>
      <c r="B18" s="33" t="s">
        <v>189</v>
      </c>
      <c r="C18" s="34" t="s">
        <v>190</v>
      </c>
      <c r="D18" s="35">
        <v>0.03</v>
      </c>
      <c r="E18" s="36">
        <v>1.49</v>
      </c>
      <c r="F18" s="38"/>
      <c r="G18" s="36">
        <v>0.04</v>
      </c>
      <c r="H18" s="37">
        <f t="shared" ref="H18:H19" si="1">+G18/$H$33</f>
        <v>5.4054054054054057E-2</v>
      </c>
    </row>
    <row r="19" spans="1:9" x14ac:dyDescent="0.25">
      <c r="A19" s="91" t="s">
        <v>113</v>
      </c>
      <c r="B19" s="91"/>
      <c r="C19" s="91"/>
      <c r="D19" s="91"/>
      <c r="E19" s="91"/>
      <c r="F19" s="91"/>
      <c r="G19" s="36">
        <v>0.04</v>
      </c>
      <c r="H19" s="37">
        <f t="shared" si="1"/>
        <v>5.4054054054054057E-2</v>
      </c>
    </row>
    <row r="20" spans="1:9" x14ac:dyDescent="0.25">
      <c r="A20" s="26"/>
      <c r="B20" s="21"/>
      <c r="C20" s="26"/>
      <c r="D20" s="27"/>
      <c r="E20" s="28"/>
      <c r="F20" s="27"/>
      <c r="G20" s="27"/>
      <c r="H20" s="28"/>
    </row>
    <row r="21" spans="1:9" x14ac:dyDescent="0.25">
      <c r="A21" s="100" t="s">
        <v>114</v>
      </c>
      <c r="B21" s="100"/>
      <c r="C21" s="100"/>
      <c r="D21" s="100"/>
      <c r="E21" s="100"/>
      <c r="F21" s="100"/>
      <c r="G21" s="100"/>
      <c r="H21" s="100"/>
    </row>
    <row r="22" spans="1:9" x14ac:dyDescent="0.25">
      <c r="A22" s="29" t="s">
        <v>7</v>
      </c>
      <c r="B22" s="29" t="s">
        <v>8</v>
      </c>
      <c r="C22" s="29" t="s">
        <v>9</v>
      </c>
      <c r="D22" s="29" t="s">
        <v>10</v>
      </c>
      <c r="E22" s="29" t="s">
        <v>115</v>
      </c>
      <c r="F22" s="29" t="s">
        <v>116</v>
      </c>
      <c r="G22" s="29" t="s">
        <v>100</v>
      </c>
      <c r="H22" s="31" t="s">
        <v>101</v>
      </c>
    </row>
    <row r="23" spans="1:9" x14ac:dyDescent="0.25">
      <c r="A23" s="32"/>
      <c r="B23" s="33"/>
      <c r="C23" s="34"/>
      <c r="D23" s="35"/>
      <c r="E23" s="36"/>
      <c r="F23" s="39"/>
      <c r="G23" s="6"/>
      <c r="H23" s="37"/>
    </row>
    <row r="24" spans="1:9" x14ac:dyDescent="0.25">
      <c r="A24" s="91" t="s">
        <v>117</v>
      </c>
      <c r="B24" s="104"/>
      <c r="C24" s="104"/>
      <c r="D24" s="104"/>
      <c r="E24" s="104"/>
      <c r="F24" s="104"/>
      <c r="G24" s="36">
        <v>0</v>
      </c>
      <c r="H24" s="37">
        <v>0</v>
      </c>
    </row>
    <row r="25" spans="1:9" x14ac:dyDescent="0.25">
      <c r="A25" s="26"/>
      <c r="B25" s="21"/>
      <c r="C25" s="26"/>
      <c r="D25" s="27"/>
      <c r="E25" s="28"/>
      <c r="F25" s="27"/>
      <c r="G25" s="27"/>
      <c r="H25" s="28"/>
    </row>
    <row r="26" spans="1:9" x14ac:dyDescent="0.25">
      <c r="A26" s="100" t="s">
        <v>118</v>
      </c>
      <c r="B26" s="100"/>
      <c r="C26" s="100"/>
      <c r="D26" s="100"/>
      <c r="E26" s="100"/>
      <c r="F26" s="100"/>
      <c r="G26" s="100"/>
      <c r="H26" s="100"/>
    </row>
    <row r="27" spans="1:9" ht="13.5" customHeight="1" x14ac:dyDescent="0.25">
      <c r="A27" s="29" t="s">
        <v>7</v>
      </c>
      <c r="B27" s="100" t="s">
        <v>8</v>
      </c>
      <c r="C27" s="100"/>
      <c r="D27" s="29" t="s">
        <v>119</v>
      </c>
      <c r="E27" s="29" t="s">
        <v>120</v>
      </c>
      <c r="F27" s="29" t="s">
        <v>99</v>
      </c>
      <c r="G27" s="29" t="s">
        <v>100</v>
      </c>
      <c r="H27" s="31" t="s">
        <v>101</v>
      </c>
    </row>
    <row r="28" spans="1:9" ht="12.75" customHeight="1" x14ac:dyDescent="0.25">
      <c r="A28" s="32" t="s">
        <v>134</v>
      </c>
      <c r="B28" s="94" t="s">
        <v>135</v>
      </c>
      <c r="C28" s="94"/>
      <c r="D28" s="36">
        <v>1</v>
      </c>
      <c r="E28" s="36">
        <v>3.83</v>
      </c>
      <c r="F28" s="35">
        <v>3.2000000000000001E-2</v>
      </c>
      <c r="G28" s="36">
        <f>+ROUND(F28*E28*D28,2)</f>
        <v>0.12</v>
      </c>
      <c r="H28" s="37">
        <f t="shared" ref="H28:H31" si="2">+G28/$H$33</f>
        <v>0.16216216216216217</v>
      </c>
    </row>
    <row r="29" spans="1:9" x14ac:dyDescent="0.25">
      <c r="A29" s="32" t="s">
        <v>121</v>
      </c>
      <c r="B29" s="94" t="s">
        <v>122</v>
      </c>
      <c r="C29" s="94"/>
      <c r="D29" s="36">
        <v>2</v>
      </c>
      <c r="E29" s="36">
        <v>3.87</v>
      </c>
      <c r="F29" s="35">
        <v>3.2000000000000001E-2</v>
      </c>
      <c r="G29" s="36">
        <f>+ROUND(F29*E29*D29,2)</f>
        <v>0.25</v>
      </c>
      <c r="H29" s="37">
        <f t="shared" si="2"/>
        <v>0.33783783783783783</v>
      </c>
    </row>
    <row r="30" spans="1:9" x14ac:dyDescent="0.25">
      <c r="A30" s="32" t="s">
        <v>123</v>
      </c>
      <c r="B30" s="94" t="s">
        <v>191</v>
      </c>
      <c r="C30" s="94"/>
      <c r="D30" s="36">
        <v>1</v>
      </c>
      <c r="E30" s="36">
        <v>4.29</v>
      </c>
      <c r="F30" s="35">
        <v>3.2000000000000001E-2</v>
      </c>
      <c r="G30" s="36">
        <f>+ROUND(F30*E30*D30,2)</f>
        <v>0.14000000000000001</v>
      </c>
      <c r="H30" s="37">
        <f t="shared" si="2"/>
        <v>0.1891891891891892</v>
      </c>
      <c r="I30" s="64"/>
    </row>
    <row r="31" spans="1:9" x14ac:dyDescent="0.25">
      <c r="A31" s="91" t="s">
        <v>125</v>
      </c>
      <c r="B31" s="91"/>
      <c r="C31" s="91"/>
      <c r="D31" s="91"/>
      <c r="E31" s="91"/>
      <c r="F31" s="91"/>
      <c r="G31" s="36">
        <f>SUM(G28:G30)</f>
        <v>0.51</v>
      </c>
      <c r="H31" s="37">
        <f t="shared" si="2"/>
        <v>0.68918918918918926</v>
      </c>
    </row>
    <row r="32" spans="1:9" x14ac:dyDescent="0.25">
      <c r="A32" s="26"/>
      <c r="B32" s="21"/>
      <c r="C32" s="26"/>
      <c r="D32" s="27"/>
      <c r="E32" s="28"/>
      <c r="F32" s="27"/>
      <c r="G32" s="27"/>
      <c r="H32" s="28"/>
    </row>
    <row r="33" spans="1:8" x14ac:dyDescent="0.25">
      <c r="A33" s="92" t="s">
        <v>126</v>
      </c>
      <c r="B33" s="93"/>
      <c r="C33" s="93"/>
      <c r="D33" s="93"/>
      <c r="E33" s="93"/>
      <c r="F33" s="93"/>
      <c r="G33" s="41"/>
      <c r="H33" s="20">
        <f>+G31+G19+G14</f>
        <v>0.74</v>
      </c>
    </row>
    <row r="34" spans="1:8" x14ac:dyDescent="0.25">
      <c r="A34" s="40"/>
      <c r="B34" s="41"/>
      <c r="C34" s="41"/>
      <c r="D34" s="41"/>
      <c r="E34" s="41"/>
      <c r="F34" s="41"/>
      <c r="G34" s="41"/>
      <c r="H34" s="20"/>
    </row>
    <row r="35" spans="1:8" x14ac:dyDescent="0.25">
      <c r="A35" s="97" t="s">
        <v>127</v>
      </c>
      <c r="B35" s="98"/>
      <c r="C35" s="98"/>
      <c r="D35" s="98"/>
      <c r="E35" s="98"/>
      <c r="F35" s="98"/>
      <c r="G35" s="98"/>
      <c r="H35" s="99"/>
    </row>
    <row r="36" spans="1:8" x14ac:dyDescent="0.25">
      <c r="A36" s="105" t="s">
        <v>128</v>
      </c>
      <c r="B36" s="105"/>
      <c r="C36" s="105"/>
      <c r="D36" s="105"/>
      <c r="E36" s="105"/>
      <c r="F36" s="105"/>
      <c r="G36" s="78"/>
      <c r="H36" s="20">
        <f>+ROUND(H33*0.2,2)</f>
        <v>0.15</v>
      </c>
    </row>
    <row r="37" spans="1:8" x14ac:dyDescent="0.25">
      <c r="A37" s="26"/>
      <c r="B37" s="21"/>
      <c r="C37" s="26"/>
      <c r="D37" s="27"/>
      <c r="E37" s="28"/>
      <c r="F37" s="27"/>
      <c r="G37" s="27"/>
      <c r="H37" s="28"/>
    </row>
    <row r="38" spans="1:8" x14ac:dyDescent="0.25">
      <c r="A38" s="102" t="s">
        <v>129</v>
      </c>
      <c r="B38" s="103"/>
      <c r="C38" s="103"/>
      <c r="D38" s="103"/>
      <c r="E38" s="103"/>
      <c r="F38" s="103"/>
      <c r="G38" s="80"/>
      <c r="H38" s="43">
        <f>+H36+H33</f>
        <v>0.89</v>
      </c>
    </row>
    <row r="39" spans="1:8" x14ac:dyDescent="0.25">
      <c r="A39" s="44"/>
      <c r="B39" s="23"/>
      <c r="C39" s="24"/>
      <c r="D39" s="45"/>
      <c r="E39" s="25"/>
      <c r="F39" s="45"/>
      <c r="G39" s="45"/>
      <c r="H39" s="25"/>
    </row>
    <row r="40" spans="1:8" x14ac:dyDescent="0.25">
      <c r="A40" s="46" t="s">
        <v>90</v>
      </c>
      <c r="B40" s="1" t="str">
        <f>[1]!NumLetras(H38,"DÓLARES")</f>
        <v xml:space="preserve"> 89/100 </v>
      </c>
      <c r="C40" s="48"/>
      <c r="D40" s="49"/>
      <c r="E40" s="49"/>
      <c r="F40" s="49"/>
      <c r="G40" s="49"/>
      <c r="H40" s="49"/>
    </row>
  </sheetData>
  <sheetProtection formatCells="0" formatColumns="0" formatRows="0" insertColumns="0" insertRows="0" insertHyperlinks="0" deleteColumns="0" deleteRows="0" sort="0" autoFilter="0" pivotTables="0"/>
  <mergeCells count="23">
    <mergeCell ref="A38:F38"/>
    <mergeCell ref="B27:C27"/>
    <mergeCell ref="A21:H21"/>
    <mergeCell ref="A24:F24"/>
    <mergeCell ref="A26:H26"/>
    <mergeCell ref="A31:F31"/>
    <mergeCell ref="A33:F33"/>
    <mergeCell ref="A35:H35"/>
    <mergeCell ref="B28:C28"/>
    <mergeCell ref="A19:F19"/>
    <mergeCell ref="A36:F36"/>
    <mergeCell ref="B29:C29"/>
    <mergeCell ref="B30:C30"/>
    <mergeCell ref="A1:H1"/>
    <mergeCell ref="B3:H3"/>
    <mergeCell ref="B4:H4"/>
    <mergeCell ref="B5:H5"/>
    <mergeCell ref="B2:D2"/>
    <mergeCell ref="A7:H7"/>
    <mergeCell ref="A9:H9"/>
    <mergeCell ref="A14:F14"/>
    <mergeCell ref="A16:H16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A10" workbookViewId="0">
      <selection activeCell="H11" sqref="H11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13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33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ht="24" x14ac:dyDescent="0.25">
      <c r="A11" s="32" t="s">
        <v>192</v>
      </c>
      <c r="B11" s="33" t="s">
        <v>193</v>
      </c>
      <c r="C11" s="34" t="s">
        <v>186</v>
      </c>
      <c r="D11" s="35" t="s">
        <v>187</v>
      </c>
      <c r="E11" s="36" t="s">
        <v>2</v>
      </c>
      <c r="F11" s="35" t="s">
        <v>2</v>
      </c>
      <c r="G11" s="36">
        <f>+G28*0.05</f>
        <v>0.58950000000000002</v>
      </c>
      <c r="H11" s="37">
        <f>+G11/$H$30</f>
        <v>4.7619047619047623E-2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f>+G11</f>
        <v>0.58950000000000002</v>
      </c>
      <c r="H12" s="37">
        <f>+G12/$H$30</f>
        <v>4.7619047619047623E-2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50"/>
      <c r="B16" s="33"/>
      <c r="C16" s="34"/>
      <c r="D16" s="35"/>
      <c r="E16" s="36"/>
      <c r="F16" s="38"/>
      <c r="G16" s="36"/>
      <c r="H16" s="37"/>
    </row>
    <row r="17" spans="1:8" x14ac:dyDescent="0.25">
      <c r="A17" s="91" t="s">
        <v>113</v>
      </c>
      <c r="B17" s="91"/>
      <c r="C17" s="91"/>
      <c r="D17" s="91"/>
      <c r="E17" s="91"/>
      <c r="F17" s="91"/>
      <c r="G17" s="36">
        <v>0</v>
      </c>
      <c r="H17" s="37">
        <v>0</v>
      </c>
    </row>
    <row r="18" spans="1:8" x14ac:dyDescent="0.25">
      <c r="A18" s="26"/>
      <c r="B18" s="21"/>
      <c r="C18" s="26"/>
      <c r="D18" s="27"/>
      <c r="E18" s="28"/>
      <c r="F18" s="27"/>
      <c r="G18" s="27"/>
      <c r="H18" s="28"/>
    </row>
    <row r="19" spans="1:8" x14ac:dyDescent="0.25">
      <c r="A19" s="100" t="s">
        <v>114</v>
      </c>
      <c r="B19" s="100"/>
      <c r="C19" s="100"/>
      <c r="D19" s="100"/>
      <c r="E19" s="100"/>
      <c r="F19" s="100"/>
      <c r="G19" s="100"/>
      <c r="H19" s="100"/>
    </row>
    <row r="20" spans="1:8" x14ac:dyDescent="0.25">
      <c r="A20" s="29" t="s">
        <v>7</v>
      </c>
      <c r="B20" s="29" t="s">
        <v>8</v>
      </c>
      <c r="C20" s="29" t="s">
        <v>9</v>
      </c>
      <c r="D20" s="29" t="s">
        <v>10</v>
      </c>
      <c r="E20" s="29" t="s">
        <v>115</v>
      </c>
      <c r="F20" s="29" t="s">
        <v>116</v>
      </c>
      <c r="G20" s="29" t="s">
        <v>100</v>
      </c>
      <c r="H20" s="31" t="s">
        <v>101</v>
      </c>
    </row>
    <row r="21" spans="1:8" x14ac:dyDescent="0.25">
      <c r="A21" s="32"/>
      <c r="B21" s="33"/>
      <c r="C21" s="34"/>
      <c r="D21" s="35"/>
      <c r="E21" s="36"/>
      <c r="F21" s="39"/>
      <c r="G21" s="6"/>
      <c r="H21" s="37"/>
    </row>
    <row r="22" spans="1:8" x14ac:dyDescent="0.25">
      <c r="A22" s="91" t="s">
        <v>117</v>
      </c>
      <c r="B22" s="104"/>
      <c r="C22" s="104"/>
      <c r="D22" s="104"/>
      <c r="E22" s="104"/>
      <c r="F22" s="104"/>
      <c r="G22" s="36">
        <v>0</v>
      </c>
      <c r="H22" s="37">
        <v>0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118</v>
      </c>
      <c r="B24" s="100"/>
      <c r="C24" s="100"/>
      <c r="D24" s="100"/>
      <c r="E24" s="100"/>
      <c r="F24" s="100"/>
      <c r="G24" s="100"/>
      <c r="H24" s="100"/>
    </row>
    <row r="25" spans="1:8" ht="13.5" customHeight="1" x14ac:dyDescent="0.25">
      <c r="A25" s="29" t="s">
        <v>7</v>
      </c>
      <c r="B25" s="100" t="s">
        <v>8</v>
      </c>
      <c r="C25" s="100"/>
      <c r="D25" s="29" t="s">
        <v>119</v>
      </c>
      <c r="E25" s="29" t="s">
        <v>120</v>
      </c>
      <c r="F25" s="29" t="s">
        <v>99</v>
      </c>
      <c r="G25" s="29" t="s">
        <v>100</v>
      </c>
      <c r="H25" s="31" t="s">
        <v>101</v>
      </c>
    </row>
    <row r="26" spans="1:8" ht="12.75" customHeight="1" x14ac:dyDescent="0.25">
      <c r="A26" s="32" t="s">
        <v>140</v>
      </c>
      <c r="B26" s="94" t="s">
        <v>135</v>
      </c>
      <c r="C26" s="94"/>
      <c r="D26" s="36">
        <v>3</v>
      </c>
      <c r="E26" s="36">
        <v>3.83</v>
      </c>
      <c r="F26" s="35">
        <v>1</v>
      </c>
      <c r="G26" s="36">
        <f>+ROUND(F26*E26*D26,2)</f>
        <v>11.49</v>
      </c>
      <c r="H26" s="37">
        <f t="shared" ref="H26:H28" si="0">+G26/$H$30</f>
        <v>0.92814734036108082</v>
      </c>
    </row>
    <row r="27" spans="1:8" ht="23.25" customHeight="1" x14ac:dyDescent="0.25">
      <c r="A27" s="32" t="s">
        <v>156</v>
      </c>
      <c r="B27" s="94" t="s">
        <v>370</v>
      </c>
      <c r="C27" s="94"/>
      <c r="D27" s="36">
        <v>1</v>
      </c>
      <c r="E27" s="36">
        <v>4.29</v>
      </c>
      <c r="F27" s="35">
        <v>7.0000000000000007E-2</v>
      </c>
      <c r="G27" s="36">
        <f>+ROUND(F27*E27*D27,2)</f>
        <v>0.3</v>
      </c>
      <c r="H27" s="37">
        <f t="shared" si="0"/>
        <v>2.4233612019871561E-2</v>
      </c>
    </row>
    <row r="28" spans="1:8" x14ac:dyDescent="0.25">
      <c r="A28" s="91" t="s">
        <v>125</v>
      </c>
      <c r="B28" s="91"/>
      <c r="C28" s="91"/>
      <c r="D28" s="91"/>
      <c r="E28" s="91"/>
      <c r="F28" s="91"/>
      <c r="G28" s="36">
        <f>SUM(G26:G27)</f>
        <v>11.790000000000001</v>
      </c>
      <c r="H28" s="37">
        <f t="shared" si="0"/>
        <v>0.95238095238095244</v>
      </c>
    </row>
    <row r="29" spans="1:8" x14ac:dyDescent="0.25">
      <c r="A29" s="26"/>
      <c r="B29" s="21"/>
      <c r="C29" s="26"/>
      <c r="D29" s="27"/>
      <c r="E29" s="28"/>
      <c r="F29" s="27"/>
      <c r="G29" s="27"/>
      <c r="H29" s="28"/>
    </row>
    <row r="30" spans="1:8" x14ac:dyDescent="0.25">
      <c r="A30" s="92" t="s">
        <v>126</v>
      </c>
      <c r="B30" s="93"/>
      <c r="C30" s="93"/>
      <c r="D30" s="93"/>
      <c r="E30" s="93"/>
      <c r="F30" s="93"/>
      <c r="G30" s="41"/>
      <c r="H30" s="20">
        <f>+G28+G22+G12</f>
        <v>12.3795</v>
      </c>
    </row>
    <row r="31" spans="1:8" x14ac:dyDescent="0.25">
      <c r="A31" s="40"/>
      <c r="B31" s="41"/>
      <c r="C31" s="41"/>
      <c r="D31" s="41"/>
      <c r="E31" s="41"/>
      <c r="F31" s="41"/>
      <c r="G31" s="41"/>
      <c r="H31" s="20"/>
    </row>
    <row r="32" spans="1:8" x14ac:dyDescent="0.25">
      <c r="A32" s="97" t="s">
        <v>127</v>
      </c>
      <c r="B32" s="98"/>
      <c r="C32" s="98"/>
      <c r="D32" s="98"/>
      <c r="E32" s="98"/>
      <c r="F32" s="98"/>
      <c r="G32" s="98"/>
      <c r="H32" s="99"/>
    </row>
    <row r="33" spans="1:8" x14ac:dyDescent="0.25">
      <c r="A33" s="105" t="s">
        <v>128</v>
      </c>
      <c r="B33" s="105"/>
      <c r="C33" s="105"/>
      <c r="D33" s="105"/>
      <c r="E33" s="105"/>
      <c r="F33" s="105"/>
      <c r="G33" s="78"/>
      <c r="H33" s="20">
        <f>+ROUND(H30*0.2,2)</f>
        <v>2.48</v>
      </c>
    </row>
    <row r="34" spans="1:8" x14ac:dyDescent="0.25">
      <c r="A34" s="26"/>
      <c r="B34" s="21"/>
      <c r="C34" s="26"/>
      <c r="D34" s="27"/>
      <c r="E34" s="28"/>
      <c r="F34" s="27"/>
      <c r="G34" s="27"/>
      <c r="H34" s="28"/>
    </row>
    <row r="35" spans="1:8" x14ac:dyDescent="0.25">
      <c r="A35" s="102" t="s">
        <v>129</v>
      </c>
      <c r="B35" s="103"/>
      <c r="C35" s="103"/>
      <c r="D35" s="103"/>
      <c r="E35" s="103"/>
      <c r="F35" s="103"/>
      <c r="G35" s="80"/>
      <c r="H35" s="43">
        <f>+H33+H30</f>
        <v>14.859500000000001</v>
      </c>
    </row>
    <row r="36" spans="1:8" x14ac:dyDescent="0.25">
      <c r="A36" s="44"/>
      <c r="B36" s="23"/>
      <c r="C36" s="24"/>
      <c r="D36" s="45"/>
      <c r="E36" s="25"/>
      <c r="F36" s="45"/>
      <c r="G36" s="45"/>
      <c r="H36" s="25"/>
    </row>
    <row r="37" spans="1:8" x14ac:dyDescent="0.25">
      <c r="A37" s="46" t="s">
        <v>90</v>
      </c>
      <c r="B37" s="1" t="str">
        <f>[1]!NumLetras(H35,"DÓLARES")</f>
        <v xml:space="preserve"> CATORCE 86/100 </v>
      </c>
      <c r="C37" s="48"/>
      <c r="D37" s="49"/>
      <c r="E37" s="49"/>
      <c r="F37" s="49"/>
      <c r="G37" s="49"/>
      <c r="H37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5:F35"/>
    <mergeCell ref="B25:C25"/>
    <mergeCell ref="A19:H19"/>
    <mergeCell ref="A22:F22"/>
    <mergeCell ref="A24:H24"/>
    <mergeCell ref="A28:F28"/>
    <mergeCell ref="A30:F30"/>
    <mergeCell ref="A32:H32"/>
    <mergeCell ref="B26:C26"/>
    <mergeCell ref="A17:F17"/>
    <mergeCell ref="A33:F33"/>
    <mergeCell ref="B27:C27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A19" workbookViewId="0">
      <selection activeCell="H27" sqref="H27:H28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14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34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35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ht="24" x14ac:dyDescent="0.25">
      <c r="A11" s="32" t="s">
        <v>194</v>
      </c>
      <c r="B11" s="33" t="s">
        <v>379</v>
      </c>
      <c r="C11" s="34" t="s">
        <v>106</v>
      </c>
      <c r="D11" s="35">
        <v>1</v>
      </c>
      <c r="E11" s="36">
        <v>1.8</v>
      </c>
      <c r="F11" s="35">
        <v>1</v>
      </c>
      <c r="G11" s="36">
        <v>1.8</v>
      </c>
      <c r="H11" s="37">
        <f>+G11/$H$30</f>
        <v>0.30769230769230771</v>
      </c>
    </row>
    <row r="12" spans="1:8" x14ac:dyDescent="0.25">
      <c r="A12" s="32" t="s">
        <v>184</v>
      </c>
      <c r="B12" s="33" t="s">
        <v>185</v>
      </c>
      <c r="C12" s="34" t="s">
        <v>186</v>
      </c>
      <c r="D12" s="35" t="s">
        <v>187</v>
      </c>
      <c r="E12" s="36" t="s">
        <v>2</v>
      </c>
      <c r="F12" s="35" t="s">
        <v>2</v>
      </c>
      <c r="G12" s="36">
        <v>0.18</v>
      </c>
      <c r="H12" s="37">
        <f t="shared" ref="H12:H13" si="0">+G12/$H$30</f>
        <v>3.0769230769230771E-2</v>
      </c>
    </row>
    <row r="13" spans="1:8" x14ac:dyDescent="0.25">
      <c r="A13" s="91" t="s">
        <v>109</v>
      </c>
      <c r="B13" s="91"/>
      <c r="C13" s="91"/>
      <c r="D13" s="91"/>
      <c r="E13" s="91"/>
      <c r="F13" s="91"/>
      <c r="G13" s="36">
        <v>1.98</v>
      </c>
      <c r="H13" s="37">
        <f t="shared" si="0"/>
        <v>0.33846153846153848</v>
      </c>
    </row>
    <row r="14" spans="1:8" x14ac:dyDescent="0.25">
      <c r="A14" s="26"/>
      <c r="B14" s="21"/>
      <c r="C14" s="26"/>
      <c r="D14" s="27"/>
      <c r="E14" s="28"/>
      <c r="F14" s="27"/>
      <c r="G14" s="27"/>
      <c r="H14" s="28"/>
    </row>
    <row r="15" spans="1:8" x14ac:dyDescent="0.25">
      <c r="A15" s="100" t="s">
        <v>110</v>
      </c>
      <c r="B15" s="100"/>
      <c r="C15" s="100"/>
      <c r="D15" s="100"/>
      <c r="E15" s="100"/>
      <c r="F15" s="100"/>
      <c r="G15" s="100"/>
      <c r="H15" s="100"/>
    </row>
    <row r="16" spans="1:8" x14ac:dyDescent="0.25">
      <c r="A16" s="29" t="s">
        <v>7</v>
      </c>
      <c r="B16" s="29" t="s">
        <v>8</v>
      </c>
      <c r="C16" s="29" t="s">
        <v>9</v>
      </c>
      <c r="D16" s="30" t="s">
        <v>10</v>
      </c>
      <c r="E16" s="31" t="s">
        <v>98</v>
      </c>
      <c r="F16" s="38"/>
      <c r="G16" s="31" t="s">
        <v>100</v>
      </c>
      <c r="H16" s="31" t="s">
        <v>101</v>
      </c>
    </row>
    <row r="17" spans="1:8" x14ac:dyDescent="0.25">
      <c r="A17" s="50"/>
      <c r="B17" s="33"/>
      <c r="C17" s="34"/>
      <c r="D17" s="35"/>
      <c r="E17" s="36"/>
      <c r="F17" s="38"/>
      <c r="G17" s="36"/>
      <c r="H17" s="37"/>
    </row>
    <row r="18" spans="1:8" x14ac:dyDescent="0.25">
      <c r="A18" s="91" t="s">
        <v>113</v>
      </c>
      <c r="B18" s="91"/>
      <c r="C18" s="91"/>
      <c r="D18" s="91"/>
      <c r="E18" s="91"/>
      <c r="F18" s="91"/>
      <c r="G18" s="36">
        <v>0</v>
      </c>
      <c r="H18" s="37">
        <v>0</v>
      </c>
    </row>
    <row r="19" spans="1:8" x14ac:dyDescent="0.25">
      <c r="A19" s="26"/>
      <c r="B19" s="21"/>
      <c r="C19" s="26"/>
      <c r="D19" s="27"/>
      <c r="E19" s="28"/>
      <c r="F19" s="27"/>
      <c r="G19" s="27"/>
      <c r="H19" s="28"/>
    </row>
    <row r="20" spans="1:8" x14ac:dyDescent="0.25">
      <c r="A20" s="100" t="s">
        <v>114</v>
      </c>
      <c r="B20" s="100"/>
      <c r="C20" s="100"/>
      <c r="D20" s="100"/>
      <c r="E20" s="100"/>
      <c r="F20" s="100"/>
      <c r="G20" s="100"/>
      <c r="H20" s="100"/>
    </row>
    <row r="21" spans="1:8" x14ac:dyDescent="0.25">
      <c r="A21" s="29" t="s">
        <v>7</v>
      </c>
      <c r="B21" s="29" t="s">
        <v>8</v>
      </c>
      <c r="C21" s="29" t="s">
        <v>9</v>
      </c>
      <c r="D21" s="29" t="s">
        <v>10</v>
      </c>
      <c r="E21" s="29" t="s">
        <v>115</v>
      </c>
      <c r="F21" s="29" t="s">
        <v>116</v>
      </c>
      <c r="G21" s="29" t="s">
        <v>100</v>
      </c>
      <c r="H21" s="31" t="s">
        <v>101</v>
      </c>
    </row>
    <row r="22" spans="1:8" x14ac:dyDescent="0.25">
      <c r="A22" s="32"/>
      <c r="B22" s="33"/>
      <c r="C22" s="34"/>
      <c r="D22" s="35"/>
      <c r="E22" s="36"/>
      <c r="F22" s="39"/>
      <c r="G22" s="6"/>
      <c r="H22" s="37"/>
    </row>
    <row r="23" spans="1:8" x14ac:dyDescent="0.25">
      <c r="A23" s="91" t="s">
        <v>117</v>
      </c>
      <c r="B23" s="104"/>
      <c r="C23" s="104"/>
      <c r="D23" s="104"/>
      <c r="E23" s="104"/>
      <c r="F23" s="104"/>
      <c r="G23" s="36">
        <v>0</v>
      </c>
      <c r="H23" s="37">
        <v>0</v>
      </c>
    </row>
    <row r="24" spans="1:8" x14ac:dyDescent="0.25">
      <c r="A24" s="26"/>
      <c r="B24" s="21"/>
      <c r="C24" s="26"/>
      <c r="D24" s="27"/>
      <c r="E24" s="28"/>
      <c r="F24" s="27"/>
      <c r="G24" s="27"/>
      <c r="H24" s="28"/>
    </row>
    <row r="25" spans="1:8" x14ac:dyDescent="0.25">
      <c r="A25" s="100" t="s">
        <v>118</v>
      </c>
      <c r="B25" s="100"/>
      <c r="C25" s="100"/>
      <c r="D25" s="100"/>
      <c r="E25" s="100"/>
      <c r="F25" s="100"/>
      <c r="G25" s="100"/>
      <c r="H25" s="100"/>
    </row>
    <row r="26" spans="1:8" ht="13.5" customHeight="1" x14ac:dyDescent="0.25">
      <c r="A26" s="29" t="s">
        <v>7</v>
      </c>
      <c r="B26" s="100" t="s">
        <v>8</v>
      </c>
      <c r="C26" s="100"/>
      <c r="D26" s="29" t="s">
        <v>119</v>
      </c>
      <c r="E26" s="29" t="s">
        <v>120</v>
      </c>
      <c r="F26" s="29" t="s">
        <v>99</v>
      </c>
      <c r="G26" s="29" t="s">
        <v>100</v>
      </c>
      <c r="H26" s="31" t="s">
        <v>101</v>
      </c>
    </row>
    <row r="27" spans="1:8" ht="12.75" customHeight="1" x14ac:dyDescent="0.25">
      <c r="A27" s="32" t="s">
        <v>195</v>
      </c>
      <c r="B27" s="94" t="s">
        <v>196</v>
      </c>
      <c r="C27" s="94"/>
      <c r="D27" s="36">
        <v>1</v>
      </c>
      <c r="E27" s="36">
        <v>3.87</v>
      </c>
      <c r="F27" s="35">
        <v>1</v>
      </c>
      <c r="G27" s="36">
        <f>+ROUND(F27*E27*D27,2)</f>
        <v>3.87</v>
      </c>
      <c r="H27" s="37">
        <f t="shared" ref="H27:H28" si="1">+G27/$H$30</f>
        <v>0.66153846153846163</v>
      </c>
    </row>
    <row r="28" spans="1:8" x14ac:dyDescent="0.25">
      <c r="A28" s="91" t="s">
        <v>125</v>
      </c>
      <c r="B28" s="91"/>
      <c r="C28" s="91"/>
      <c r="D28" s="91"/>
      <c r="E28" s="91"/>
      <c r="F28" s="91"/>
      <c r="G28" s="36">
        <f>SUM(G27)</f>
        <v>3.87</v>
      </c>
      <c r="H28" s="37">
        <f t="shared" si="1"/>
        <v>0.66153846153846163</v>
      </c>
    </row>
    <row r="29" spans="1:8" x14ac:dyDescent="0.25">
      <c r="A29" s="26"/>
      <c r="B29" s="21"/>
      <c r="C29" s="26"/>
      <c r="D29" s="27"/>
      <c r="E29" s="28"/>
      <c r="F29" s="27"/>
      <c r="G29" s="27"/>
      <c r="H29" s="28"/>
    </row>
    <row r="30" spans="1:8" x14ac:dyDescent="0.25">
      <c r="A30" s="92" t="s">
        <v>126</v>
      </c>
      <c r="B30" s="93"/>
      <c r="C30" s="93"/>
      <c r="D30" s="93"/>
      <c r="E30" s="93"/>
      <c r="F30" s="93"/>
      <c r="G30" s="41"/>
      <c r="H30" s="20">
        <f>+G28+G13</f>
        <v>5.85</v>
      </c>
    </row>
    <row r="31" spans="1:8" x14ac:dyDescent="0.25">
      <c r="A31" s="40"/>
      <c r="B31" s="41"/>
      <c r="C31" s="41"/>
      <c r="D31" s="41"/>
      <c r="E31" s="41"/>
      <c r="F31" s="41"/>
      <c r="G31" s="41"/>
      <c r="H31" s="20"/>
    </row>
    <row r="32" spans="1:8" x14ac:dyDescent="0.25">
      <c r="A32" s="97" t="s">
        <v>127</v>
      </c>
      <c r="B32" s="98"/>
      <c r="C32" s="98"/>
      <c r="D32" s="98"/>
      <c r="E32" s="98"/>
      <c r="F32" s="98"/>
      <c r="G32" s="98"/>
      <c r="H32" s="99"/>
    </row>
    <row r="33" spans="1:8" x14ac:dyDescent="0.25">
      <c r="A33" s="105" t="s">
        <v>128</v>
      </c>
      <c r="B33" s="105"/>
      <c r="C33" s="105"/>
      <c r="D33" s="105"/>
      <c r="E33" s="105"/>
      <c r="F33" s="105"/>
      <c r="G33" s="78"/>
      <c r="H33" s="20">
        <f>+ROUND(H30*0.2,2)</f>
        <v>1.17</v>
      </c>
    </row>
    <row r="34" spans="1:8" x14ac:dyDescent="0.25">
      <c r="A34" s="26"/>
      <c r="B34" s="21"/>
      <c r="C34" s="26"/>
      <c r="D34" s="27"/>
      <c r="E34" s="28"/>
      <c r="F34" s="27"/>
      <c r="G34" s="27"/>
      <c r="H34" s="28"/>
    </row>
    <row r="35" spans="1:8" x14ac:dyDescent="0.25">
      <c r="A35" s="102" t="s">
        <v>129</v>
      </c>
      <c r="B35" s="103"/>
      <c r="C35" s="103"/>
      <c r="D35" s="103"/>
      <c r="E35" s="103"/>
      <c r="F35" s="103"/>
      <c r="G35" s="80"/>
      <c r="H35" s="43">
        <f>+H33+H30</f>
        <v>7.02</v>
      </c>
    </row>
    <row r="36" spans="1:8" x14ac:dyDescent="0.25">
      <c r="A36" s="44"/>
      <c r="B36" s="23"/>
      <c r="C36" s="24"/>
      <c r="D36" s="45"/>
      <c r="E36" s="25"/>
      <c r="F36" s="45"/>
      <c r="G36" s="45"/>
      <c r="H36" s="25"/>
    </row>
    <row r="37" spans="1:8" x14ac:dyDescent="0.25">
      <c r="A37" s="46" t="s">
        <v>90</v>
      </c>
      <c r="B37" s="1" t="str">
        <f>[1]!NumLetras(H35,"DÓLARES")</f>
        <v xml:space="preserve"> SIETE 02/100 </v>
      </c>
      <c r="C37" s="48"/>
      <c r="D37" s="49"/>
      <c r="E37" s="49"/>
      <c r="F37" s="49"/>
      <c r="G37" s="49"/>
      <c r="H37" s="49"/>
    </row>
  </sheetData>
  <sheetProtection formatCells="0" formatColumns="0" formatRows="0" insertColumns="0" insertRows="0" insertHyperlinks="0" deleteColumns="0" deleteRows="0" sort="0" autoFilter="0" pivotTables="0"/>
  <mergeCells count="21">
    <mergeCell ref="A35:F35"/>
    <mergeCell ref="B26:C26"/>
    <mergeCell ref="A20:H20"/>
    <mergeCell ref="A23:F23"/>
    <mergeCell ref="A25:H25"/>
    <mergeCell ref="A28:F28"/>
    <mergeCell ref="A30:F30"/>
    <mergeCell ref="A32:H32"/>
    <mergeCell ref="B27:C27"/>
    <mergeCell ref="A18:F18"/>
    <mergeCell ref="A33:F33"/>
    <mergeCell ref="A1:H1"/>
    <mergeCell ref="B3:H3"/>
    <mergeCell ref="B4:H4"/>
    <mergeCell ref="B5:H5"/>
    <mergeCell ref="B2:D2"/>
    <mergeCell ref="A7:H7"/>
    <mergeCell ref="A9:H9"/>
    <mergeCell ref="A13:F13"/>
    <mergeCell ref="A15:H15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A13" workbookViewId="0">
      <selection activeCell="H26" sqref="H26:H28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15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392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197</v>
      </c>
      <c r="B11" s="33" t="s">
        <v>198</v>
      </c>
      <c r="C11" s="34" t="s">
        <v>106</v>
      </c>
      <c r="D11" s="35">
        <v>1</v>
      </c>
      <c r="E11" s="36">
        <v>22.5</v>
      </c>
      <c r="F11" s="35">
        <v>0.08</v>
      </c>
      <c r="G11" s="36">
        <v>1.8</v>
      </c>
      <c r="H11" s="37">
        <f>+G11/$H$30</f>
        <v>0.73469387755102034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1.8</v>
      </c>
      <c r="H12" s="37">
        <f>+G12/$H$30</f>
        <v>0.73469387755102034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50"/>
      <c r="B16" s="33"/>
      <c r="C16" s="34"/>
      <c r="D16" s="35"/>
      <c r="E16" s="36"/>
      <c r="F16" s="38"/>
      <c r="G16" s="36"/>
      <c r="H16" s="37"/>
    </row>
    <row r="17" spans="1:8" x14ac:dyDescent="0.25">
      <c r="A17" s="91" t="s">
        <v>113</v>
      </c>
      <c r="B17" s="91"/>
      <c r="C17" s="91"/>
      <c r="D17" s="91"/>
      <c r="E17" s="91"/>
      <c r="F17" s="91"/>
      <c r="G17" s="36">
        <v>0</v>
      </c>
      <c r="H17" s="37">
        <v>0</v>
      </c>
    </row>
    <row r="18" spans="1:8" x14ac:dyDescent="0.25">
      <c r="A18" s="26"/>
      <c r="B18" s="21"/>
      <c r="C18" s="26"/>
      <c r="D18" s="27"/>
      <c r="E18" s="28"/>
      <c r="F18" s="27"/>
      <c r="G18" s="27"/>
      <c r="H18" s="28"/>
    </row>
    <row r="19" spans="1:8" x14ac:dyDescent="0.25">
      <c r="A19" s="100" t="s">
        <v>114</v>
      </c>
      <c r="B19" s="100"/>
      <c r="C19" s="100"/>
      <c r="D19" s="100"/>
      <c r="E19" s="100"/>
      <c r="F19" s="100"/>
      <c r="G19" s="100"/>
      <c r="H19" s="100"/>
    </row>
    <row r="20" spans="1:8" x14ac:dyDescent="0.25">
      <c r="A20" s="29" t="s">
        <v>7</v>
      </c>
      <c r="B20" s="29" t="s">
        <v>8</v>
      </c>
      <c r="C20" s="29" t="s">
        <v>9</v>
      </c>
      <c r="D20" s="29" t="s">
        <v>10</v>
      </c>
      <c r="E20" s="29" t="s">
        <v>115</v>
      </c>
      <c r="F20" s="29" t="s">
        <v>116</v>
      </c>
      <c r="G20" s="29" t="s">
        <v>100</v>
      </c>
      <c r="H20" s="31" t="s">
        <v>101</v>
      </c>
    </row>
    <row r="21" spans="1:8" x14ac:dyDescent="0.25">
      <c r="A21" s="32"/>
      <c r="B21" s="33"/>
      <c r="C21" s="34"/>
      <c r="D21" s="35"/>
      <c r="E21" s="36"/>
      <c r="F21" s="39"/>
      <c r="G21" s="6"/>
      <c r="H21" s="37"/>
    </row>
    <row r="22" spans="1:8" x14ac:dyDescent="0.25">
      <c r="A22" s="91" t="s">
        <v>117</v>
      </c>
      <c r="B22" s="104"/>
      <c r="C22" s="104"/>
      <c r="D22" s="104"/>
      <c r="E22" s="104"/>
      <c r="F22" s="104"/>
      <c r="G22" s="36">
        <v>0</v>
      </c>
      <c r="H22" s="37">
        <v>0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118</v>
      </c>
      <c r="B24" s="100"/>
      <c r="C24" s="100"/>
      <c r="D24" s="100"/>
      <c r="E24" s="100"/>
      <c r="F24" s="100"/>
      <c r="G24" s="100"/>
      <c r="H24" s="100"/>
    </row>
    <row r="25" spans="1:8" ht="13.5" customHeight="1" x14ac:dyDescent="0.25">
      <c r="A25" s="29" t="s">
        <v>7</v>
      </c>
      <c r="B25" s="100" t="s">
        <v>8</v>
      </c>
      <c r="C25" s="100"/>
      <c r="D25" s="29" t="s">
        <v>119</v>
      </c>
      <c r="E25" s="29" t="s">
        <v>120</v>
      </c>
      <c r="F25" s="29" t="s">
        <v>99</v>
      </c>
      <c r="G25" s="29" t="s">
        <v>100</v>
      </c>
      <c r="H25" s="31" t="s">
        <v>101</v>
      </c>
    </row>
    <row r="26" spans="1:8" ht="12.75" customHeight="1" x14ac:dyDescent="0.25">
      <c r="A26" s="32" t="s">
        <v>199</v>
      </c>
      <c r="B26" s="94" t="s">
        <v>200</v>
      </c>
      <c r="C26" s="94"/>
      <c r="D26" s="36">
        <v>1</v>
      </c>
      <c r="E26" s="36">
        <v>4.29</v>
      </c>
      <c r="F26" s="35">
        <v>0.08</v>
      </c>
      <c r="G26" s="36">
        <f>+ROUND(F26*E26*D26,2)</f>
        <v>0.34</v>
      </c>
      <c r="H26" s="37">
        <f t="shared" ref="H26:H28" si="0">+G26/$H$30</f>
        <v>0.13877551020408163</v>
      </c>
    </row>
    <row r="27" spans="1:8" ht="21.75" customHeight="1" x14ac:dyDescent="0.25">
      <c r="A27" s="32" t="s">
        <v>201</v>
      </c>
      <c r="B27" s="94" t="s">
        <v>202</v>
      </c>
      <c r="C27" s="94"/>
      <c r="D27" s="36">
        <v>1</v>
      </c>
      <c r="E27" s="36">
        <v>3.87</v>
      </c>
      <c r="F27" s="35">
        <v>0.08</v>
      </c>
      <c r="G27" s="36">
        <f>+ROUND(F27*E27*D27,2)</f>
        <v>0.31</v>
      </c>
      <c r="H27" s="37">
        <f t="shared" si="0"/>
        <v>0.12653061224489795</v>
      </c>
    </row>
    <row r="28" spans="1:8" x14ac:dyDescent="0.25">
      <c r="A28" s="91" t="s">
        <v>125</v>
      </c>
      <c r="B28" s="91"/>
      <c r="C28" s="91"/>
      <c r="D28" s="91"/>
      <c r="E28" s="91"/>
      <c r="F28" s="91"/>
      <c r="G28" s="36">
        <f>SUM(G26:G27)</f>
        <v>0.65</v>
      </c>
      <c r="H28" s="37">
        <f t="shared" si="0"/>
        <v>0.26530612244897961</v>
      </c>
    </row>
    <row r="29" spans="1:8" x14ac:dyDescent="0.25">
      <c r="A29" s="26"/>
      <c r="B29" s="21"/>
      <c r="C29" s="26"/>
      <c r="D29" s="27"/>
      <c r="E29" s="28"/>
      <c r="F29" s="27"/>
      <c r="G29" s="27"/>
      <c r="H29" s="28"/>
    </row>
    <row r="30" spans="1:8" x14ac:dyDescent="0.25">
      <c r="A30" s="92" t="s">
        <v>126</v>
      </c>
      <c r="B30" s="93"/>
      <c r="C30" s="93"/>
      <c r="D30" s="93"/>
      <c r="E30" s="93"/>
      <c r="F30" s="93"/>
      <c r="G30" s="41"/>
      <c r="H30" s="20">
        <f>+G28+G12</f>
        <v>2.4500000000000002</v>
      </c>
    </row>
    <row r="31" spans="1:8" x14ac:dyDescent="0.25">
      <c r="A31" s="40"/>
      <c r="B31" s="41"/>
      <c r="C31" s="41"/>
      <c r="D31" s="41"/>
      <c r="E31" s="41"/>
      <c r="F31" s="41"/>
      <c r="G31" s="41"/>
      <c r="H31" s="20"/>
    </row>
    <row r="32" spans="1:8" x14ac:dyDescent="0.25">
      <c r="A32" s="97" t="s">
        <v>127</v>
      </c>
      <c r="B32" s="98"/>
      <c r="C32" s="98"/>
      <c r="D32" s="98"/>
      <c r="E32" s="98"/>
      <c r="F32" s="98"/>
      <c r="G32" s="98"/>
      <c r="H32" s="99"/>
    </row>
    <row r="33" spans="1:8" x14ac:dyDescent="0.25">
      <c r="A33" s="105" t="s">
        <v>128</v>
      </c>
      <c r="B33" s="105"/>
      <c r="C33" s="105"/>
      <c r="D33" s="105"/>
      <c r="E33" s="105"/>
      <c r="F33" s="105"/>
      <c r="G33" s="78"/>
      <c r="H33" s="20">
        <f>+ROUND(H30*0.2,2)</f>
        <v>0.49</v>
      </c>
    </row>
    <row r="34" spans="1:8" x14ac:dyDescent="0.25">
      <c r="A34" s="26"/>
      <c r="B34" s="21"/>
      <c r="C34" s="26"/>
      <c r="D34" s="27"/>
      <c r="E34" s="28"/>
      <c r="F34" s="27"/>
      <c r="G34" s="27"/>
      <c r="H34" s="28"/>
    </row>
    <row r="35" spans="1:8" x14ac:dyDescent="0.25">
      <c r="A35" s="102" t="s">
        <v>129</v>
      </c>
      <c r="B35" s="103"/>
      <c r="C35" s="103"/>
      <c r="D35" s="103"/>
      <c r="E35" s="103"/>
      <c r="F35" s="103"/>
      <c r="G35" s="80"/>
      <c r="H35" s="43">
        <f>+H33+H30</f>
        <v>2.9400000000000004</v>
      </c>
    </row>
    <row r="36" spans="1:8" x14ac:dyDescent="0.25">
      <c r="A36" s="44"/>
      <c r="B36" s="23"/>
      <c r="C36" s="24"/>
      <c r="D36" s="45"/>
      <c r="E36" s="25"/>
      <c r="F36" s="45"/>
      <c r="G36" s="45"/>
      <c r="H36" s="25"/>
    </row>
    <row r="37" spans="1:8" x14ac:dyDescent="0.25">
      <c r="A37" s="46" t="s">
        <v>90</v>
      </c>
      <c r="B37" s="1" t="str">
        <f>[1]!NumLetras(H35,"DÓLARES")</f>
        <v xml:space="preserve"> DOS 94/100 </v>
      </c>
      <c r="C37" s="48"/>
      <c r="D37" s="49"/>
      <c r="E37" s="49"/>
      <c r="F37" s="49"/>
      <c r="G37" s="49"/>
      <c r="H37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5:F35"/>
    <mergeCell ref="B25:C25"/>
    <mergeCell ref="A19:H19"/>
    <mergeCell ref="A22:F22"/>
    <mergeCell ref="A24:H24"/>
    <mergeCell ref="A28:F28"/>
    <mergeCell ref="A30:F30"/>
    <mergeCell ref="A32:H32"/>
    <mergeCell ref="B26:C26"/>
    <mergeCell ref="A17:F17"/>
    <mergeCell ref="A33:F33"/>
    <mergeCell ref="B27:C27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opLeftCell="A10" workbookViewId="0">
      <selection activeCell="H27" sqref="H27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16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36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104</v>
      </c>
      <c r="B11" s="33" t="s">
        <v>105</v>
      </c>
      <c r="C11" s="34" t="s">
        <v>106</v>
      </c>
      <c r="D11" s="35">
        <v>1</v>
      </c>
      <c r="E11" s="36">
        <v>0.2</v>
      </c>
      <c r="F11" s="35">
        <v>0.19</v>
      </c>
      <c r="G11" s="36">
        <v>0.04</v>
      </c>
      <c r="H11" s="37">
        <f>+G11/$H$31</f>
        <v>9.9009900990099011E-3</v>
      </c>
    </row>
    <row r="12" spans="1:8" x14ac:dyDescent="0.25">
      <c r="A12" s="32" t="s">
        <v>203</v>
      </c>
      <c r="B12" s="33" t="s">
        <v>204</v>
      </c>
      <c r="C12" s="34" t="s">
        <v>35</v>
      </c>
      <c r="D12" s="35">
        <v>1</v>
      </c>
      <c r="E12" s="36">
        <v>1.8</v>
      </c>
      <c r="F12" s="35">
        <v>0.19</v>
      </c>
      <c r="G12" s="36">
        <v>0.34</v>
      </c>
      <c r="H12" s="37">
        <f t="shared" ref="H12:H13" si="0">+G12/$H$31</f>
        <v>8.4158415841584164E-2</v>
      </c>
    </row>
    <row r="13" spans="1:8" x14ac:dyDescent="0.25">
      <c r="A13" s="91" t="s">
        <v>109</v>
      </c>
      <c r="B13" s="91"/>
      <c r="C13" s="91"/>
      <c r="D13" s="91"/>
      <c r="E13" s="91"/>
      <c r="F13" s="91"/>
      <c r="G13" s="36">
        <v>0.38</v>
      </c>
      <c r="H13" s="37">
        <f t="shared" si="0"/>
        <v>9.405940594059406E-2</v>
      </c>
    </row>
    <row r="14" spans="1:8" x14ac:dyDescent="0.25">
      <c r="A14" s="26"/>
      <c r="B14" s="21"/>
      <c r="C14" s="26"/>
      <c r="D14" s="27"/>
      <c r="E14" s="28"/>
      <c r="F14" s="27"/>
      <c r="G14" s="27"/>
      <c r="H14" s="28"/>
    </row>
    <row r="15" spans="1:8" x14ac:dyDescent="0.25">
      <c r="A15" s="100" t="s">
        <v>110</v>
      </c>
      <c r="B15" s="100"/>
      <c r="C15" s="100"/>
      <c r="D15" s="100"/>
      <c r="E15" s="100"/>
      <c r="F15" s="100"/>
      <c r="G15" s="100"/>
      <c r="H15" s="100"/>
    </row>
    <row r="16" spans="1:8" x14ac:dyDescent="0.25">
      <c r="A16" s="29" t="s">
        <v>7</v>
      </c>
      <c r="B16" s="29" t="s">
        <v>8</v>
      </c>
      <c r="C16" s="29" t="s">
        <v>9</v>
      </c>
      <c r="D16" s="30" t="s">
        <v>10</v>
      </c>
      <c r="E16" s="31" t="s">
        <v>98</v>
      </c>
      <c r="F16" s="38"/>
      <c r="G16" s="31" t="s">
        <v>100</v>
      </c>
      <c r="H16" s="31" t="s">
        <v>101</v>
      </c>
    </row>
    <row r="17" spans="1:8" x14ac:dyDescent="0.25">
      <c r="A17" s="32" t="s">
        <v>205</v>
      </c>
      <c r="B17" s="33" t="s">
        <v>152</v>
      </c>
      <c r="C17" s="34" t="s">
        <v>18</v>
      </c>
      <c r="D17" s="35">
        <v>0.1</v>
      </c>
      <c r="E17" s="36">
        <v>0.05</v>
      </c>
      <c r="F17" s="38"/>
      <c r="G17" s="36">
        <v>0.01</v>
      </c>
      <c r="H17" s="37">
        <v>2.6041999999999997E-3</v>
      </c>
    </row>
    <row r="18" spans="1:8" x14ac:dyDescent="0.25">
      <c r="A18" s="91" t="s">
        <v>113</v>
      </c>
      <c r="B18" s="91"/>
      <c r="C18" s="91"/>
      <c r="D18" s="91"/>
      <c r="E18" s="91"/>
      <c r="F18" s="91"/>
      <c r="G18" s="36">
        <v>0.01</v>
      </c>
      <c r="H18" s="37">
        <v>2.6041999999999997E-3</v>
      </c>
    </row>
    <row r="19" spans="1:8" x14ac:dyDescent="0.25">
      <c r="A19" s="26"/>
      <c r="B19" s="21"/>
      <c r="C19" s="26"/>
      <c r="D19" s="27"/>
      <c r="E19" s="28"/>
      <c r="F19" s="27"/>
      <c r="G19" s="27"/>
      <c r="H19" s="28"/>
    </row>
    <row r="20" spans="1:8" x14ac:dyDescent="0.25">
      <c r="A20" s="100" t="s">
        <v>114</v>
      </c>
      <c r="B20" s="100"/>
      <c r="C20" s="100"/>
      <c r="D20" s="100"/>
      <c r="E20" s="100"/>
      <c r="F20" s="100"/>
      <c r="G20" s="100"/>
      <c r="H20" s="100"/>
    </row>
    <row r="21" spans="1:8" x14ac:dyDescent="0.25">
      <c r="A21" s="29" t="s">
        <v>7</v>
      </c>
      <c r="B21" s="29" t="s">
        <v>8</v>
      </c>
      <c r="C21" s="29" t="s">
        <v>9</v>
      </c>
      <c r="D21" s="29" t="s">
        <v>10</v>
      </c>
      <c r="E21" s="29" t="s">
        <v>115</v>
      </c>
      <c r="F21" s="29" t="s">
        <v>116</v>
      </c>
      <c r="G21" s="29" t="s">
        <v>100</v>
      </c>
      <c r="H21" s="31" t="s">
        <v>101</v>
      </c>
    </row>
    <row r="22" spans="1:8" x14ac:dyDescent="0.25">
      <c r="A22" s="32"/>
      <c r="B22" s="33"/>
      <c r="C22" s="34"/>
      <c r="D22" s="35"/>
      <c r="E22" s="36"/>
      <c r="F22" s="39"/>
      <c r="G22" s="6"/>
      <c r="H22" s="37"/>
    </row>
    <row r="23" spans="1:8" x14ac:dyDescent="0.25">
      <c r="A23" s="91" t="s">
        <v>117</v>
      </c>
      <c r="B23" s="104"/>
      <c r="C23" s="104"/>
      <c r="D23" s="104"/>
      <c r="E23" s="104"/>
      <c r="F23" s="104"/>
      <c r="G23" s="36">
        <v>0</v>
      </c>
      <c r="H23" s="37">
        <v>0</v>
      </c>
    </row>
    <row r="24" spans="1:8" x14ac:dyDescent="0.25">
      <c r="A24" s="26"/>
      <c r="B24" s="21"/>
      <c r="C24" s="26"/>
      <c r="D24" s="27"/>
      <c r="E24" s="28"/>
      <c r="F24" s="27"/>
      <c r="G24" s="27"/>
      <c r="H24" s="28"/>
    </row>
    <row r="25" spans="1:8" x14ac:dyDescent="0.25">
      <c r="A25" s="100" t="s">
        <v>118</v>
      </c>
      <c r="B25" s="100"/>
      <c r="C25" s="100"/>
      <c r="D25" s="100"/>
      <c r="E25" s="100"/>
      <c r="F25" s="100"/>
      <c r="G25" s="100"/>
      <c r="H25" s="100"/>
    </row>
    <row r="26" spans="1:8" ht="13.5" customHeight="1" x14ac:dyDescent="0.25">
      <c r="A26" s="29" t="s">
        <v>7</v>
      </c>
      <c r="B26" s="100" t="s">
        <v>8</v>
      </c>
      <c r="C26" s="100"/>
      <c r="D26" s="29" t="s">
        <v>119</v>
      </c>
      <c r="E26" s="29" t="s">
        <v>120</v>
      </c>
      <c r="F26" s="29" t="s">
        <v>99</v>
      </c>
      <c r="G26" s="29" t="s">
        <v>100</v>
      </c>
      <c r="H26" s="31" t="s">
        <v>101</v>
      </c>
    </row>
    <row r="27" spans="1:8" ht="12.75" customHeight="1" x14ac:dyDescent="0.25">
      <c r="A27" s="32" t="s">
        <v>134</v>
      </c>
      <c r="B27" s="94" t="s">
        <v>135</v>
      </c>
      <c r="C27" s="94"/>
      <c r="D27" s="36">
        <v>4</v>
      </c>
      <c r="E27" s="36">
        <v>3.83</v>
      </c>
      <c r="F27" s="35">
        <v>0.19</v>
      </c>
      <c r="G27" s="36">
        <f>+ROUND(F27*E27*D27,2)</f>
        <v>2.91</v>
      </c>
      <c r="H27" s="37">
        <f t="shared" ref="H27:H29" si="1">+G27/$H$31</f>
        <v>0.72029702970297027</v>
      </c>
    </row>
    <row r="28" spans="1:8" x14ac:dyDescent="0.25">
      <c r="A28" s="32" t="s">
        <v>195</v>
      </c>
      <c r="B28" s="94" t="s">
        <v>196</v>
      </c>
      <c r="C28" s="94"/>
      <c r="D28" s="36">
        <v>1</v>
      </c>
      <c r="E28" s="36">
        <v>3.87</v>
      </c>
      <c r="F28" s="35">
        <v>0.19</v>
      </c>
      <c r="G28" s="36">
        <f>+ROUND(F28*E28*D28,2)</f>
        <v>0.74</v>
      </c>
      <c r="H28" s="37">
        <f t="shared" si="1"/>
        <v>0.18316831683168316</v>
      </c>
    </row>
    <row r="29" spans="1:8" x14ac:dyDescent="0.25">
      <c r="A29" s="91" t="s">
        <v>125</v>
      </c>
      <c r="B29" s="91"/>
      <c r="C29" s="91"/>
      <c r="D29" s="91"/>
      <c r="E29" s="91"/>
      <c r="F29" s="91"/>
      <c r="G29" s="36">
        <f>SUM(G27:G28)</f>
        <v>3.6500000000000004</v>
      </c>
      <c r="H29" s="37">
        <f t="shared" si="1"/>
        <v>0.90346534653465349</v>
      </c>
    </row>
    <row r="30" spans="1:8" x14ac:dyDescent="0.25">
      <c r="A30" s="26"/>
      <c r="B30" s="21"/>
      <c r="C30" s="26"/>
      <c r="D30" s="27"/>
      <c r="E30" s="28"/>
      <c r="F30" s="27"/>
      <c r="G30" s="27"/>
      <c r="H30" s="28"/>
    </row>
    <row r="31" spans="1:8" x14ac:dyDescent="0.25">
      <c r="A31" s="92" t="s">
        <v>126</v>
      </c>
      <c r="B31" s="93"/>
      <c r="C31" s="93"/>
      <c r="D31" s="93"/>
      <c r="E31" s="93"/>
      <c r="F31" s="93"/>
      <c r="G31" s="41"/>
      <c r="H31" s="20">
        <f>+G29+G18+G13</f>
        <v>4.04</v>
      </c>
    </row>
    <row r="32" spans="1:8" x14ac:dyDescent="0.25">
      <c r="A32" s="40"/>
      <c r="B32" s="41"/>
      <c r="C32" s="41"/>
      <c r="D32" s="41"/>
      <c r="E32" s="41"/>
      <c r="F32" s="41"/>
      <c r="G32" s="41"/>
      <c r="H32" s="20"/>
    </row>
    <row r="33" spans="1:8" x14ac:dyDescent="0.25">
      <c r="A33" s="97" t="s">
        <v>127</v>
      </c>
      <c r="B33" s="98"/>
      <c r="C33" s="98"/>
      <c r="D33" s="98"/>
      <c r="E33" s="98"/>
      <c r="F33" s="98"/>
      <c r="G33" s="98"/>
      <c r="H33" s="99"/>
    </row>
    <row r="34" spans="1:8" x14ac:dyDescent="0.25">
      <c r="A34" s="105" t="s">
        <v>128</v>
      </c>
      <c r="B34" s="105"/>
      <c r="C34" s="105"/>
      <c r="D34" s="105"/>
      <c r="E34" s="105"/>
      <c r="F34" s="105"/>
      <c r="G34" s="78"/>
      <c r="H34" s="20">
        <f>+ROUND(H31*0.2,2)</f>
        <v>0.81</v>
      </c>
    </row>
    <row r="35" spans="1:8" x14ac:dyDescent="0.25">
      <c r="A35" s="26"/>
      <c r="B35" s="21"/>
      <c r="C35" s="26"/>
      <c r="D35" s="27"/>
      <c r="E35" s="28"/>
      <c r="F35" s="27"/>
      <c r="G35" s="27"/>
      <c r="H35" s="28"/>
    </row>
    <row r="36" spans="1:8" x14ac:dyDescent="0.25">
      <c r="A36" s="102" t="s">
        <v>129</v>
      </c>
      <c r="B36" s="103"/>
      <c r="C36" s="103"/>
      <c r="D36" s="103"/>
      <c r="E36" s="103"/>
      <c r="F36" s="103"/>
      <c r="G36" s="80"/>
      <c r="H36" s="43">
        <f>+H34+H31</f>
        <v>4.8499999999999996</v>
      </c>
    </row>
    <row r="37" spans="1:8" x14ac:dyDescent="0.25">
      <c r="A37" s="44"/>
      <c r="B37" s="23"/>
      <c r="C37" s="24"/>
      <c r="D37" s="45"/>
      <c r="E37" s="25"/>
      <c r="F37" s="45"/>
      <c r="G37" s="45"/>
      <c r="H37" s="25"/>
    </row>
    <row r="38" spans="1:8" x14ac:dyDescent="0.25">
      <c r="A38" s="46" t="s">
        <v>90</v>
      </c>
      <c r="B38" s="1" t="str">
        <f>[1]!NumLetras(H36,"DÓLARES")</f>
        <v xml:space="preserve"> CUATRO 85/100 </v>
      </c>
      <c r="C38" s="48"/>
      <c r="D38" s="49"/>
      <c r="E38" s="49"/>
      <c r="F38" s="49"/>
      <c r="G38" s="49"/>
      <c r="H38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6:F36"/>
    <mergeCell ref="B26:C26"/>
    <mergeCell ref="A20:H20"/>
    <mergeCell ref="A23:F23"/>
    <mergeCell ref="A25:H25"/>
    <mergeCell ref="A29:F29"/>
    <mergeCell ref="A31:F31"/>
    <mergeCell ref="A33:H33"/>
    <mergeCell ref="B27:C27"/>
    <mergeCell ref="A18:F18"/>
    <mergeCell ref="A34:F34"/>
    <mergeCell ref="B28:C28"/>
    <mergeCell ref="A1:H1"/>
    <mergeCell ref="B3:H3"/>
    <mergeCell ref="B4:H4"/>
    <mergeCell ref="B5:H5"/>
    <mergeCell ref="B2:D2"/>
    <mergeCell ref="A7:H7"/>
    <mergeCell ref="A9:H9"/>
    <mergeCell ref="A13:F13"/>
    <mergeCell ref="A15:H15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opLeftCell="A12" workbookViewId="0">
      <selection activeCell="H26" sqref="H26:H29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17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37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206</v>
      </c>
      <c r="B11" s="33" t="s">
        <v>207</v>
      </c>
      <c r="C11" s="34" t="s">
        <v>106</v>
      </c>
      <c r="D11" s="35">
        <v>1</v>
      </c>
      <c r="E11" s="36">
        <v>23</v>
      </c>
      <c r="F11" s="35">
        <v>0.04</v>
      </c>
      <c r="G11" s="36">
        <v>0.92</v>
      </c>
      <c r="H11" s="37">
        <f>+G11/$H$31</f>
        <v>0.59354838709677415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0.92</v>
      </c>
      <c r="H12" s="37">
        <f>+G12/$H$31</f>
        <v>0.59354838709677415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50"/>
      <c r="B16" s="33"/>
      <c r="C16" s="34"/>
      <c r="D16" s="35"/>
      <c r="E16" s="36"/>
      <c r="F16" s="38"/>
      <c r="G16" s="36"/>
      <c r="H16" s="37"/>
    </row>
    <row r="17" spans="1:8" x14ac:dyDescent="0.25">
      <c r="A17" s="91" t="s">
        <v>113</v>
      </c>
      <c r="B17" s="91"/>
      <c r="C17" s="91"/>
      <c r="D17" s="91"/>
      <c r="E17" s="91"/>
      <c r="F17" s="91"/>
      <c r="G17" s="36">
        <v>0</v>
      </c>
      <c r="H17" s="37">
        <v>0</v>
      </c>
    </row>
    <row r="18" spans="1:8" x14ac:dyDescent="0.25">
      <c r="A18" s="26"/>
      <c r="B18" s="21"/>
      <c r="C18" s="26"/>
      <c r="D18" s="27"/>
      <c r="E18" s="28"/>
      <c r="F18" s="27"/>
      <c r="G18" s="27"/>
      <c r="H18" s="28"/>
    </row>
    <row r="19" spans="1:8" x14ac:dyDescent="0.25">
      <c r="A19" s="100" t="s">
        <v>114</v>
      </c>
      <c r="B19" s="100"/>
      <c r="C19" s="100"/>
      <c r="D19" s="100"/>
      <c r="E19" s="100"/>
      <c r="F19" s="100"/>
      <c r="G19" s="100"/>
      <c r="H19" s="100"/>
    </row>
    <row r="20" spans="1:8" x14ac:dyDescent="0.25">
      <c r="A20" s="29" t="s">
        <v>7</v>
      </c>
      <c r="B20" s="29" t="s">
        <v>8</v>
      </c>
      <c r="C20" s="29" t="s">
        <v>9</v>
      </c>
      <c r="D20" s="29" t="s">
        <v>10</v>
      </c>
      <c r="E20" s="29" t="s">
        <v>115</v>
      </c>
      <c r="F20" s="29" t="s">
        <v>116</v>
      </c>
      <c r="G20" s="29" t="s">
        <v>100</v>
      </c>
      <c r="H20" s="31" t="s">
        <v>101</v>
      </c>
    </row>
    <row r="21" spans="1:8" x14ac:dyDescent="0.25">
      <c r="A21" s="32"/>
      <c r="B21" s="33"/>
      <c r="C21" s="34"/>
      <c r="D21" s="35"/>
      <c r="E21" s="36"/>
      <c r="F21" s="39"/>
      <c r="G21" s="6"/>
      <c r="H21" s="37"/>
    </row>
    <row r="22" spans="1:8" x14ac:dyDescent="0.25">
      <c r="A22" s="91" t="s">
        <v>117</v>
      </c>
      <c r="B22" s="104"/>
      <c r="C22" s="104"/>
      <c r="D22" s="104"/>
      <c r="E22" s="104"/>
      <c r="F22" s="104"/>
      <c r="G22" s="36">
        <v>0</v>
      </c>
      <c r="H22" s="37">
        <v>0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118</v>
      </c>
      <c r="B24" s="100"/>
      <c r="C24" s="100"/>
      <c r="D24" s="100"/>
      <c r="E24" s="100"/>
      <c r="F24" s="100"/>
      <c r="G24" s="100"/>
      <c r="H24" s="100"/>
    </row>
    <row r="25" spans="1:8" ht="13.5" customHeight="1" x14ac:dyDescent="0.25">
      <c r="A25" s="29" t="s">
        <v>7</v>
      </c>
      <c r="B25" s="100" t="s">
        <v>8</v>
      </c>
      <c r="C25" s="100"/>
      <c r="D25" s="29" t="s">
        <v>119</v>
      </c>
      <c r="E25" s="29" t="s">
        <v>120</v>
      </c>
      <c r="F25" s="29" t="s">
        <v>99</v>
      </c>
      <c r="G25" s="29" t="s">
        <v>100</v>
      </c>
      <c r="H25" s="31" t="s">
        <v>101</v>
      </c>
    </row>
    <row r="26" spans="1:8" ht="12.75" customHeight="1" x14ac:dyDescent="0.25">
      <c r="A26" s="32" t="s">
        <v>134</v>
      </c>
      <c r="B26" s="94" t="s">
        <v>135</v>
      </c>
      <c r="C26" s="94"/>
      <c r="D26" s="36">
        <v>2</v>
      </c>
      <c r="E26" s="36">
        <v>3.83</v>
      </c>
      <c r="F26" s="35">
        <v>0.04</v>
      </c>
      <c r="G26" s="36">
        <f>+ROUND(F26*E26*D26,2)</f>
        <v>0.31</v>
      </c>
      <c r="H26" s="37">
        <f t="shared" ref="H26:H29" si="0">+G26/$H$31</f>
        <v>0.19999999999999998</v>
      </c>
    </row>
    <row r="27" spans="1:8" ht="21.75" customHeight="1" x14ac:dyDescent="0.25">
      <c r="A27" s="32" t="s">
        <v>132</v>
      </c>
      <c r="B27" s="94" t="s">
        <v>133</v>
      </c>
      <c r="C27" s="94"/>
      <c r="D27" s="36">
        <v>1</v>
      </c>
      <c r="E27" s="36">
        <v>4.29</v>
      </c>
      <c r="F27" s="35">
        <v>0.04</v>
      </c>
      <c r="G27" s="36">
        <f>+ROUND(F27*E27*D27,2)</f>
        <v>0.17</v>
      </c>
      <c r="H27" s="37">
        <f t="shared" si="0"/>
        <v>0.10967741935483871</v>
      </c>
    </row>
    <row r="28" spans="1:8" ht="28.5" customHeight="1" x14ac:dyDescent="0.25">
      <c r="A28" s="32" t="s">
        <v>201</v>
      </c>
      <c r="B28" s="94" t="s">
        <v>202</v>
      </c>
      <c r="C28" s="94"/>
      <c r="D28" s="36">
        <v>1</v>
      </c>
      <c r="E28" s="36">
        <v>3.87</v>
      </c>
      <c r="F28" s="35">
        <v>0.04</v>
      </c>
      <c r="G28" s="36">
        <f>+ROUND(F28*E28*D28,2)</f>
        <v>0.15</v>
      </c>
      <c r="H28" s="37">
        <f t="shared" si="0"/>
        <v>9.6774193548387094E-2</v>
      </c>
    </row>
    <row r="29" spans="1:8" x14ac:dyDescent="0.25">
      <c r="A29" s="91" t="s">
        <v>125</v>
      </c>
      <c r="B29" s="91"/>
      <c r="C29" s="91"/>
      <c r="D29" s="91"/>
      <c r="E29" s="91"/>
      <c r="F29" s="91"/>
      <c r="G29" s="36">
        <f>SUM(G26:G28)</f>
        <v>0.63</v>
      </c>
      <c r="H29" s="37">
        <f t="shared" si="0"/>
        <v>0.40645161290322579</v>
      </c>
    </row>
    <row r="30" spans="1:8" x14ac:dyDescent="0.25">
      <c r="A30" s="26"/>
      <c r="B30" s="21"/>
      <c r="C30" s="26"/>
      <c r="D30" s="27"/>
      <c r="E30" s="28"/>
      <c r="F30" s="27"/>
      <c r="G30" s="27"/>
      <c r="H30" s="28"/>
    </row>
    <row r="31" spans="1:8" x14ac:dyDescent="0.25">
      <c r="A31" s="92" t="s">
        <v>126</v>
      </c>
      <c r="B31" s="93"/>
      <c r="C31" s="93"/>
      <c r="D31" s="93"/>
      <c r="E31" s="93"/>
      <c r="F31" s="93"/>
      <c r="G31" s="41"/>
      <c r="H31" s="20">
        <f>+G29+G12</f>
        <v>1.55</v>
      </c>
    </row>
    <row r="32" spans="1:8" x14ac:dyDescent="0.25">
      <c r="A32" s="40"/>
      <c r="B32" s="41"/>
      <c r="C32" s="41"/>
      <c r="D32" s="41"/>
      <c r="E32" s="41"/>
      <c r="F32" s="41"/>
      <c r="G32" s="41"/>
      <c r="H32" s="20"/>
    </row>
    <row r="33" spans="1:8" x14ac:dyDescent="0.25">
      <c r="A33" s="97" t="s">
        <v>127</v>
      </c>
      <c r="B33" s="98"/>
      <c r="C33" s="98"/>
      <c r="D33" s="98"/>
      <c r="E33" s="98"/>
      <c r="F33" s="98"/>
      <c r="G33" s="98"/>
      <c r="H33" s="99"/>
    </row>
    <row r="34" spans="1:8" x14ac:dyDescent="0.25">
      <c r="A34" s="105" t="s">
        <v>128</v>
      </c>
      <c r="B34" s="105"/>
      <c r="C34" s="105"/>
      <c r="D34" s="105"/>
      <c r="E34" s="105"/>
      <c r="F34" s="105"/>
      <c r="G34" s="78"/>
      <c r="H34" s="20">
        <f>+ROUND(H31*0.2,2)</f>
        <v>0.31</v>
      </c>
    </row>
    <row r="35" spans="1:8" x14ac:dyDescent="0.25">
      <c r="A35" s="26"/>
      <c r="B35" s="21"/>
      <c r="C35" s="26"/>
      <c r="D35" s="27"/>
      <c r="E35" s="28"/>
      <c r="F35" s="27"/>
      <c r="G35" s="27"/>
      <c r="H35" s="28"/>
    </row>
    <row r="36" spans="1:8" x14ac:dyDescent="0.25">
      <c r="A36" s="102" t="s">
        <v>129</v>
      </c>
      <c r="B36" s="103"/>
      <c r="C36" s="103"/>
      <c r="D36" s="103"/>
      <c r="E36" s="103"/>
      <c r="F36" s="103"/>
      <c r="G36" s="80"/>
      <c r="H36" s="43">
        <f>+H34+H31</f>
        <v>1.86</v>
      </c>
    </row>
    <row r="37" spans="1:8" x14ac:dyDescent="0.25">
      <c r="A37" s="44"/>
      <c r="B37" s="23"/>
      <c r="C37" s="24"/>
      <c r="D37" s="45"/>
      <c r="E37" s="25"/>
      <c r="F37" s="45"/>
      <c r="G37" s="45"/>
      <c r="H37" s="25"/>
    </row>
    <row r="38" spans="1:8" x14ac:dyDescent="0.25">
      <c r="A38" s="46" t="s">
        <v>90</v>
      </c>
      <c r="B38" s="1" t="str">
        <f>[1]!NumLetras(H36,"DÓLARES")</f>
        <v xml:space="preserve"> UN 86/100 DÓLARES</v>
      </c>
      <c r="C38" s="48"/>
      <c r="D38" s="49"/>
      <c r="E38" s="49"/>
      <c r="F38" s="49"/>
      <c r="G38" s="49"/>
      <c r="H38" s="49"/>
    </row>
  </sheetData>
  <sheetProtection formatCells="0" formatColumns="0" formatRows="0" insertColumns="0" insertRows="0" insertHyperlinks="0" deleteColumns="0" deleteRows="0" sort="0" autoFilter="0" pivotTables="0"/>
  <mergeCells count="23">
    <mergeCell ref="A36:F36"/>
    <mergeCell ref="B25:C25"/>
    <mergeCell ref="A19:H19"/>
    <mergeCell ref="A22:F22"/>
    <mergeCell ref="A24:H24"/>
    <mergeCell ref="A29:F29"/>
    <mergeCell ref="A31:F31"/>
    <mergeCell ref="A33:H33"/>
    <mergeCell ref="B26:C26"/>
    <mergeCell ref="A17:F17"/>
    <mergeCell ref="A34:F34"/>
    <mergeCell ref="B27:C27"/>
    <mergeCell ref="B28:C28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opLeftCell="A17" workbookViewId="0">
      <selection activeCell="H28" sqref="H28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18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38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16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184</v>
      </c>
      <c r="B11" s="33" t="s">
        <v>185</v>
      </c>
      <c r="C11" s="34" t="s">
        <v>186</v>
      </c>
      <c r="D11" s="35" t="s">
        <v>187</v>
      </c>
      <c r="E11" s="36" t="s">
        <v>2</v>
      </c>
      <c r="F11" s="35" t="s">
        <v>2</v>
      </c>
      <c r="G11" s="36">
        <v>0.09</v>
      </c>
      <c r="H11" s="37">
        <f>+G11/$H$31</f>
        <v>1.0452961672473868E-2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0.09</v>
      </c>
      <c r="H12" s="37">
        <f>+G12/$H$31</f>
        <v>1.0452961672473868E-2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32" t="s">
        <v>208</v>
      </c>
      <c r="B16" s="33" t="s">
        <v>209</v>
      </c>
      <c r="C16" s="34" t="s">
        <v>32</v>
      </c>
      <c r="D16" s="35">
        <v>1.2</v>
      </c>
      <c r="E16" s="36">
        <v>0.5</v>
      </c>
      <c r="F16" s="38"/>
      <c r="G16" s="36">
        <v>0.6</v>
      </c>
      <c r="H16" s="37">
        <v>7.0505300000000007E-2</v>
      </c>
    </row>
    <row r="17" spans="1:8" ht="24" x14ac:dyDescent="0.25">
      <c r="A17" s="50" t="s">
        <v>210</v>
      </c>
      <c r="B17" s="33" t="s">
        <v>211</v>
      </c>
      <c r="C17" s="34" t="s">
        <v>26</v>
      </c>
      <c r="D17" s="35">
        <v>1.333</v>
      </c>
      <c r="E17" s="36">
        <v>4.49</v>
      </c>
      <c r="F17" s="38"/>
      <c r="G17" s="36">
        <v>5.99</v>
      </c>
      <c r="H17" s="37">
        <v>0.70387780000000011</v>
      </c>
    </row>
    <row r="18" spans="1:8" x14ac:dyDescent="0.25">
      <c r="A18" s="91" t="s">
        <v>113</v>
      </c>
      <c r="B18" s="91"/>
      <c r="C18" s="91"/>
      <c r="D18" s="91"/>
      <c r="E18" s="91"/>
      <c r="F18" s="91"/>
      <c r="G18" s="36">
        <v>6.59</v>
      </c>
      <c r="H18" s="37">
        <v>0.77438309999999999</v>
      </c>
    </row>
    <row r="19" spans="1:8" x14ac:dyDescent="0.25">
      <c r="A19" s="26"/>
      <c r="B19" s="21"/>
      <c r="C19" s="26"/>
      <c r="D19" s="27"/>
      <c r="E19" s="28"/>
      <c r="F19" s="27"/>
      <c r="G19" s="27"/>
      <c r="H19" s="28"/>
    </row>
    <row r="20" spans="1:8" x14ac:dyDescent="0.25">
      <c r="A20" s="100" t="s">
        <v>114</v>
      </c>
      <c r="B20" s="100"/>
      <c r="C20" s="100"/>
      <c r="D20" s="100"/>
      <c r="E20" s="100"/>
      <c r="F20" s="100"/>
      <c r="G20" s="100"/>
      <c r="H20" s="100"/>
    </row>
    <row r="21" spans="1:8" x14ac:dyDescent="0.25">
      <c r="A21" s="29" t="s">
        <v>7</v>
      </c>
      <c r="B21" s="29" t="s">
        <v>8</v>
      </c>
      <c r="C21" s="29" t="s">
        <v>9</v>
      </c>
      <c r="D21" s="29" t="s">
        <v>10</v>
      </c>
      <c r="E21" s="29" t="s">
        <v>115</v>
      </c>
      <c r="F21" s="29" t="s">
        <v>116</v>
      </c>
      <c r="G21" s="29" t="s">
        <v>100</v>
      </c>
      <c r="H21" s="31" t="s">
        <v>101</v>
      </c>
    </row>
    <row r="22" spans="1:8" x14ac:dyDescent="0.25">
      <c r="A22" s="32"/>
      <c r="B22" s="33"/>
      <c r="C22" s="34"/>
      <c r="D22" s="35"/>
      <c r="E22" s="36"/>
      <c r="F22" s="39"/>
      <c r="G22" s="6"/>
      <c r="H22" s="37"/>
    </row>
    <row r="23" spans="1:8" x14ac:dyDescent="0.25">
      <c r="A23" s="91" t="s">
        <v>117</v>
      </c>
      <c r="B23" s="104"/>
      <c r="C23" s="104"/>
      <c r="D23" s="104"/>
      <c r="E23" s="104"/>
      <c r="F23" s="104"/>
      <c r="G23" s="36">
        <v>0</v>
      </c>
      <c r="H23" s="37">
        <v>0</v>
      </c>
    </row>
    <row r="24" spans="1:8" x14ac:dyDescent="0.25">
      <c r="A24" s="26"/>
      <c r="B24" s="21"/>
      <c r="C24" s="26"/>
      <c r="D24" s="27"/>
      <c r="E24" s="28"/>
      <c r="F24" s="27"/>
      <c r="G24" s="27"/>
      <c r="H24" s="28"/>
    </row>
    <row r="25" spans="1:8" x14ac:dyDescent="0.25">
      <c r="A25" s="100" t="s">
        <v>118</v>
      </c>
      <c r="B25" s="100"/>
      <c r="C25" s="100"/>
      <c r="D25" s="100"/>
      <c r="E25" s="100"/>
      <c r="F25" s="100"/>
      <c r="G25" s="100"/>
      <c r="H25" s="100"/>
    </row>
    <row r="26" spans="1:8" ht="13.5" customHeight="1" x14ac:dyDescent="0.25">
      <c r="A26" s="29" t="s">
        <v>7</v>
      </c>
      <c r="B26" s="100" t="s">
        <v>8</v>
      </c>
      <c r="C26" s="100"/>
      <c r="D26" s="29" t="s">
        <v>119</v>
      </c>
      <c r="E26" s="29" t="s">
        <v>120</v>
      </c>
      <c r="F26" s="29" t="s">
        <v>99</v>
      </c>
      <c r="G26" s="29" t="s">
        <v>100</v>
      </c>
      <c r="H26" s="31" t="s">
        <v>101</v>
      </c>
    </row>
    <row r="27" spans="1:8" ht="12.75" customHeight="1" x14ac:dyDescent="0.25">
      <c r="A27" s="32" t="s">
        <v>134</v>
      </c>
      <c r="B27" s="94" t="s">
        <v>135</v>
      </c>
      <c r="C27" s="94"/>
      <c r="D27" s="36">
        <v>1</v>
      </c>
      <c r="E27" s="36">
        <v>3.83</v>
      </c>
      <c r="F27" s="35">
        <v>0.25</v>
      </c>
      <c r="G27" s="36">
        <f>+ROUND(F27*E27*D27,2)</f>
        <v>0.96</v>
      </c>
      <c r="H27" s="37">
        <f t="shared" ref="H27:H29" si="0">+G27/$H$31</f>
        <v>0.11149825783972125</v>
      </c>
    </row>
    <row r="28" spans="1:8" x14ac:dyDescent="0.25">
      <c r="A28" s="32" t="s">
        <v>212</v>
      </c>
      <c r="B28" s="94" t="s">
        <v>213</v>
      </c>
      <c r="C28" s="94"/>
      <c r="D28" s="36">
        <v>1</v>
      </c>
      <c r="E28" s="36">
        <v>3.87</v>
      </c>
      <c r="F28" s="35">
        <v>0.25</v>
      </c>
      <c r="G28" s="36">
        <f>+ROUND(F28*E28*D28,2)</f>
        <v>0.97</v>
      </c>
      <c r="H28" s="37">
        <f t="shared" si="0"/>
        <v>0.11265969802555169</v>
      </c>
    </row>
    <row r="29" spans="1:8" x14ac:dyDescent="0.25">
      <c r="A29" s="91" t="s">
        <v>125</v>
      </c>
      <c r="B29" s="91"/>
      <c r="C29" s="91"/>
      <c r="D29" s="91"/>
      <c r="E29" s="91"/>
      <c r="F29" s="91"/>
      <c r="G29" s="36">
        <f>SUM(G27:G28)</f>
        <v>1.93</v>
      </c>
      <c r="H29" s="37">
        <f t="shared" si="0"/>
        <v>0.22415795586527296</v>
      </c>
    </row>
    <row r="30" spans="1:8" x14ac:dyDescent="0.25">
      <c r="A30" s="26"/>
      <c r="B30" s="21"/>
      <c r="C30" s="26"/>
      <c r="D30" s="27"/>
      <c r="E30" s="28"/>
      <c r="F30" s="27"/>
      <c r="G30" s="27"/>
      <c r="H30" s="28"/>
    </row>
    <row r="31" spans="1:8" x14ac:dyDescent="0.25">
      <c r="A31" s="92" t="s">
        <v>126</v>
      </c>
      <c r="B31" s="93"/>
      <c r="C31" s="93"/>
      <c r="D31" s="93"/>
      <c r="E31" s="93"/>
      <c r="F31" s="93"/>
      <c r="G31" s="41"/>
      <c r="H31" s="20">
        <f>+G29+G18+G12</f>
        <v>8.61</v>
      </c>
    </row>
    <row r="32" spans="1:8" x14ac:dyDescent="0.25">
      <c r="A32" s="40"/>
      <c r="B32" s="41"/>
      <c r="C32" s="41"/>
      <c r="D32" s="41"/>
      <c r="E32" s="41"/>
      <c r="F32" s="41"/>
      <c r="G32" s="41"/>
      <c r="H32" s="20"/>
    </row>
    <row r="33" spans="1:8" x14ac:dyDescent="0.25">
      <c r="A33" s="97" t="s">
        <v>127</v>
      </c>
      <c r="B33" s="98"/>
      <c r="C33" s="98"/>
      <c r="D33" s="98"/>
      <c r="E33" s="98"/>
      <c r="F33" s="98"/>
      <c r="G33" s="98"/>
      <c r="H33" s="99"/>
    </row>
    <row r="34" spans="1:8" x14ac:dyDescent="0.25">
      <c r="A34" s="105" t="s">
        <v>128</v>
      </c>
      <c r="B34" s="105"/>
      <c r="C34" s="105"/>
      <c r="D34" s="105"/>
      <c r="E34" s="105"/>
      <c r="F34" s="105"/>
      <c r="G34" s="78"/>
      <c r="H34" s="20">
        <f>+ROUND(H31*0.2,2)</f>
        <v>1.72</v>
      </c>
    </row>
    <row r="35" spans="1:8" x14ac:dyDescent="0.25">
      <c r="A35" s="26"/>
      <c r="B35" s="21"/>
      <c r="C35" s="26"/>
      <c r="D35" s="27"/>
      <c r="E35" s="28"/>
      <c r="F35" s="27"/>
      <c r="G35" s="27"/>
      <c r="H35" s="28"/>
    </row>
    <row r="36" spans="1:8" x14ac:dyDescent="0.25">
      <c r="A36" s="102" t="s">
        <v>129</v>
      </c>
      <c r="B36" s="103"/>
      <c r="C36" s="103"/>
      <c r="D36" s="103"/>
      <c r="E36" s="103"/>
      <c r="F36" s="103"/>
      <c r="G36" s="80"/>
      <c r="H36" s="43">
        <f>+H34+H31</f>
        <v>10.33</v>
      </c>
    </row>
    <row r="37" spans="1:8" x14ac:dyDescent="0.25">
      <c r="A37" s="44"/>
      <c r="B37" s="23"/>
      <c r="C37" s="24"/>
      <c r="D37" s="45"/>
      <c r="E37" s="25"/>
      <c r="F37" s="45"/>
      <c r="G37" s="45"/>
      <c r="H37" s="25"/>
    </row>
    <row r="38" spans="1:8" x14ac:dyDescent="0.25">
      <c r="A38" s="46" t="s">
        <v>90</v>
      </c>
      <c r="B38" s="1" t="str">
        <f>[1]!NumLetras(H36,"DÓLARES")</f>
        <v xml:space="preserve"> DIEZ 33/100 </v>
      </c>
      <c r="C38" s="48"/>
      <c r="D38" s="49"/>
      <c r="E38" s="49"/>
      <c r="F38" s="49"/>
      <c r="G38" s="49"/>
      <c r="H38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6:F36"/>
    <mergeCell ref="B26:C26"/>
    <mergeCell ref="A20:H20"/>
    <mergeCell ref="A23:F23"/>
    <mergeCell ref="A25:H25"/>
    <mergeCell ref="A29:F29"/>
    <mergeCell ref="A31:F31"/>
    <mergeCell ref="A33:H33"/>
    <mergeCell ref="B27:C27"/>
    <mergeCell ref="A18:F18"/>
    <mergeCell ref="A34:F34"/>
    <mergeCell ref="B28:C28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topLeftCell="A19" workbookViewId="0">
      <selection activeCell="A34" sqref="A34:H39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1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15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16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102</v>
      </c>
      <c r="B11" s="33" t="s">
        <v>103</v>
      </c>
      <c r="C11" s="34" t="s">
        <v>35</v>
      </c>
      <c r="D11" s="35">
        <v>1</v>
      </c>
      <c r="E11" s="36">
        <v>2</v>
      </c>
      <c r="F11" s="35">
        <v>5.4999999999999997E-3</v>
      </c>
      <c r="G11" s="36">
        <v>0.01</v>
      </c>
      <c r="H11" s="37">
        <v>0.1</v>
      </c>
    </row>
    <row r="12" spans="1:8" x14ac:dyDescent="0.25">
      <c r="A12" s="32" t="s">
        <v>104</v>
      </c>
      <c r="B12" s="33" t="s">
        <v>105</v>
      </c>
      <c r="C12" s="34" t="s">
        <v>106</v>
      </c>
      <c r="D12" s="35">
        <v>1</v>
      </c>
      <c r="E12" s="36">
        <v>0.2</v>
      </c>
      <c r="F12" s="35">
        <v>5.4999999999999997E-3</v>
      </c>
      <c r="G12" s="36">
        <v>0</v>
      </c>
      <c r="H12" s="37">
        <v>0</v>
      </c>
    </row>
    <row r="13" spans="1:8" x14ac:dyDescent="0.25">
      <c r="A13" s="32" t="s">
        <v>107</v>
      </c>
      <c r="B13" s="33" t="s">
        <v>378</v>
      </c>
      <c r="C13" s="34" t="s">
        <v>106</v>
      </c>
      <c r="D13" s="35">
        <v>1</v>
      </c>
      <c r="E13" s="36">
        <v>3.5</v>
      </c>
      <c r="F13" s="35">
        <v>5.4999999999999997E-3</v>
      </c>
      <c r="G13" s="36">
        <v>0.02</v>
      </c>
      <c r="H13" s="37">
        <v>0.2</v>
      </c>
    </row>
    <row r="14" spans="1:8" x14ac:dyDescent="0.25">
      <c r="A14" s="91" t="s">
        <v>109</v>
      </c>
      <c r="B14" s="91"/>
      <c r="C14" s="91"/>
      <c r="D14" s="91"/>
      <c r="E14" s="91"/>
      <c r="F14" s="91"/>
      <c r="G14" s="36">
        <v>0.03</v>
      </c>
      <c r="H14" s="37">
        <v>0.3</v>
      </c>
    </row>
    <row r="15" spans="1:8" x14ac:dyDescent="0.25">
      <c r="A15" s="26"/>
      <c r="B15" s="21"/>
      <c r="C15" s="26"/>
      <c r="D15" s="27"/>
      <c r="E15" s="28"/>
      <c r="F15" s="27"/>
      <c r="G15" s="27"/>
      <c r="H15" s="28"/>
    </row>
    <row r="16" spans="1:8" x14ac:dyDescent="0.25">
      <c r="A16" s="100" t="s">
        <v>110</v>
      </c>
      <c r="B16" s="100"/>
      <c r="C16" s="100"/>
      <c r="D16" s="100"/>
      <c r="E16" s="100"/>
      <c r="F16" s="100"/>
      <c r="G16" s="100"/>
      <c r="H16" s="100"/>
    </row>
    <row r="17" spans="1:8" x14ac:dyDescent="0.25">
      <c r="A17" s="29" t="s">
        <v>7</v>
      </c>
      <c r="B17" s="29" t="s">
        <v>8</v>
      </c>
      <c r="C17" s="29" t="s">
        <v>9</v>
      </c>
      <c r="D17" s="30" t="s">
        <v>10</v>
      </c>
      <c r="E17" s="31" t="s">
        <v>98</v>
      </c>
      <c r="F17" s="38"/>
      <c r="G17" s="31" t="s">
        <v>100</v>
      </c>
      <c r="H17" s="31" t="s">
        <v>101</v>
      </c>
    </row>
    <row r="18" spans="1:8" ht="24" x14ac:dyDescent="0.25">
      <c r="A18" s="32" t="s">
        <v>111</v>
      </c>
      <c r="B18" s="33" t="s">
        <v>112</v>
      </c>
      <c r="C18" s="34" t="s">
        <v>81</v>
      </c>
      <c r="D18" s="35">
        <v>0.01</v>
      </c>
      <c r="E18" s="36">
        <v>1.2</v>
      </c>
      <c r="F18" s="38"/>
      <c r="G18" s="36">
        <v>0.01</v>
      </c>
      <c r="H18" s="37">
        <v>0.1</v>
      </c>
    </row>
    <row r="19" spans="1:8" x14ac:dyDescent="0.25">
      <c r="A19" s="91" t="s">
        <v>113</v>
      </c>
      <c r="B19" s="91"/>
      <c r="C19" s="91"/>
      <c r="D19" s="91"/>
      <c r="E19" s="91"/>
      <c r="F19" s="91"/>
      <c r="G19" s="36">
        <v>0.01</v>
      </c>
      <c r="H19" s="37">
        <v>0.1</v>
      </c>
    </row>
    <row r="20" spans="1:8" x14ac:dyDescent="0.25">
      <c r="A20" s="26"/>
      <c r="B20" s="21"/>
      <c r="C20" s="26"/>
      <c r="D20" s="27"/>
      <c r="E20" s="28"/>
      <c r="F20" s="27"/>
      <c r="G20" s="27"/>
      <c r="H20" s="28"/>
    </row>
    <row r="21" spans="1:8" x14ac:dyDescent="0.25">
      <c r="A21" s="100" t="s">
        <v>114</v>
      </c>
      <c r="B21" s="100"/>
      <c r="C21" s="100"/>
      <c r="D21" s="100"/>
      <c r="E21" s="100"/>
      <c r="F21" s="100"/>
      <c r="G21" s="100"/>
      <c r="H21" s="100"/>
    </row>
    <row r="22" spans="1:8" x14ac:dyDescent="0.25">
      <c r="A22" s="29" t="s">
        <v>7</v>
      </c>
      <c r="B22" s="29" t="s">
        <v>8</v>
      </c>
      <c r="C22" s="29" t="s">
        <v>9</v>
      </c>
      <c r="D22" s="29" t="s">
        <v>10</v>
      </c>
      <c r="E22" s="29" t="s">
        <v>115</v>
      </c>
      <c r="F22" s="29" t="s">
        <v>116</v>
      </c>
      <c r="G22" s="29" t="s">
        <v>100</v>
      </c>
      <c r="H22" s="31" t="s">
        <v>101</v>
      </c>
    </row>
    <row r="23" spans="1:8" x14ac:dyDescent="0.25">
      <c r="A23" s="32"/>
      <c r="B23" s="33"/>
      <c r="C23" s="34"/>
      <c r="D23" s="35"/>
      <c r="E23" s="36"/>
      <c r="F23" s="39"/>
      <c r="G23" s="6"/>
      <c r="H23" s="37"/>
    </row>
    <row r="24" spans="1:8" x14ac:dyDescent="0.25">
      <c r="A24" s="91" t="s">
        <v>117</v>
      </c>
      <c r="B24" s="104"/>
      <c r="C24" s="104"/>
      <c r="D24" s="104"/>
      <c r="E24" s="104"/>
      <c r="F24" s="104"/>
      <c r="G24" s="36">
        <v>0</v>
      </c>
      <c r="H24" s="37">
        <v>0</v>
      </c>
    </row>
    <row r="25" spans="1:8" x14ac:dyDescent="0.25">
      <c r="A25" s="26"/>
      <c r="B25" s="21"/>
      <c r="C25" s="26"/>
      <c r="D25" s="27"/>
      <c r="E25" s="28"/>
      <c r="F25" s="27"/>
      <c r="G25" s="27"/>
      <c r="H25" s="28"/>
    </row>
    <row r="26" spans="1:8" x14ac:dyDescent="0.25">
      <c r="A26" s="100" t="s">
        <v>118</v>
      </c>
      <c r="B26" s="100"/>
      <c r="C26" s="100"/>
      <c r="D26" s="100"/>
      <c r="E26" s="100"/>
      <c r="F26" s="100"/>
      <c r="G26" s="100"/>
      <c r="H26" s="100"/>
    </row>
    <row r="27" spans="1:8" ht="13.5" customHeight="1" x14ac:dyDescent="0.25">
      <c r="A27" s="29" t="s">
        <v>7</v>
      </c>
      <c r="B27" s="100" t="s">
        <v>8</v>
      </c>
      <c r="C27" s="100"/>
      <c r="D27" s="29" t="s">
        <v>119</v>
      </c>
      <c r="E27" s="29" t="s">
        <v>120</v>
      </c>
      <c r="F27" s="29" t="s">
        <v>99</v>
      </c>
      <c r="G27" s="29" t="s">
        <v>100</v>
      </c>
      <c r="H27" s="31" t="s">
        <v>101</v>
      </c>
    </row>
    <row r="28" spans="1:8" ht="12.75" customHeight="1" x14ac:dyDescent="0.25">
      <c r="A28" s="32" t="s">
        <v>121</v>
      </c>
      <c r="B28" s="94" t="s">
        <v>122</v>
      </c>
      <c r="C28" s="94"/>
      <c r="D28" s="36">
        <v>2</v>
      </c>
      <c r="E28" s="36">
        <v>3.87</v>
      </c>
      <c r="F28" s="35">
        <v>5.4999999999999997E-3</v>
      </c>
      <c r="G28" s="36">
        <f>+ROUND(F28*E28*D28,2)</f>
        <v>0.04</v>
      </c>
      <c r="H28" s="37">
        <v>0.4</v>
      </c>
    </row>
    <row r="29" spans="1:8" x14ac:dyDescent="0.25">
      <c r="A29" s="32" t="s">
        <v>123</v>
      </c>
      <c r="B29" s="94" t="s">
        <v>124</v>
      </c>
      <c r="C29" s="94"/>
      <c r="D29" s="36">
        <v>1</v>
      </c>
      <c r="E29" s="36">
        <v>4.29</v>
      </c>
      <c r="F29" s="35">
        <v>5.4999999999999997E-3</v>
      </c>
      <c r="G29" s="36">
        <f>+ROUND(F29*E29*D29,2)</f>
        <v>0.02</v>
      </c>
      <c r="H29" s="37">
        <v>0.2</v>
      </c>
    </row>
    <row r="30" spans="1:8" x14ac:dyDescent="0.25">
      <c r="A30" s="91" t="s">
        <v>125</v>
      </c>
      <c r="B30" s="91"/>
      <c r="C30" s="91"/>
      <c r="D30" s="91"/>
      <c r="E30" s="91"/>
      <c r="F30" s="91"/>
      <c r="G30" s="36">
        <f>SUM(G28:G29)</f>
        <v>0.06</v>
      </c>
      <c r="H30" s="37">
        <v>0.6</v>
      </c>
    </row>
    <row r="31" spans="1:8" x14ac:dyDescent="0.25">
      <c r="A31" s="26"/>
      <c r="B31" s="21"/>
      <c r="C31" s="26"/>
      <c r="D31" s="27"/>
      <c r="E31" s="28"/>
      <c r="F31" s="27"/>
      <c r="G31" s="27"/>
      <c r="H31" s="28"/>
    </row>
    <row r="32" spans="1:8" x14ac:dyDescent="0.25">
      <c r="A32" s="92" t="s">
        <v>126</v>
      </c>
      <c r="B32" s="93"/>
      <c r="C32" s="93"/>
      <c r="D32" s="93"/>
      <c r="E32" s="93"/>
      <c r="F32" s="93"/>
      <c r="G32" s="41"/>
      <c r="H32" s="20">
        <v>0.1</v>
      </c>
    </row>
    <row r="33" spans="1:8" x14ac:dyDescent="0.25">
      <c r="A33" s="40"/>
      <c r="B33" s="41"/>
      <c r="C33" s="41"/>
      <c r="D33" s="41"/>
      <c r="E33" s="41"/>
      <c r="F33" s="41"/>
      <c r="G33" s="41"/>
      <c r="H33" s="20"/>
    </row>
    <row r="34" spans="1:8" x14ac:dyDescent="0.25">
      <c r="A34" s="97" t="s">
        <v>127</v>
      </c>
      <c r="B34" s="98"/>
      <c r="C34" s="98"/>
      <c r="D34" s="98"/>
      <c r="E34" s="98"/>
      <c r="F34" s="98"/>
      <c r="G34" s="98"/>
      <c r="H34" s="99"/>
    </row>
    <row r="35" spans="1:8" x14ac:dyDescent="0.25">
      <c r="A35" s="92" t="s">
        <v>128</v>
      </c>
      <c r="B35" s="93"/>
      <c r="C35" s="93"/>
      <c r="D35" s="93"/>
      <c r="E35" s="93"/>
      <c r="F35" s="93"/>
      <c r="G35" s="41"/>
      <c r="H35" s="20">
        <f>+ROUND(H32*0.2,2)</f>
        <v>0.02</v>
      </c>
    </row>
    <row r="36" spans="1:8" x14ac:dyDescent="0.25">
      <c r="A36" s="26"/>
      <c r="B36" s="21"/>
      <c r="C36" s="26"/>
      <c r="D36" s="27"/>
      <c r="E36" s="28"/>
      <c r="F36" s="27"/>
      <c r="G36" s="27"/>
      <c r="H36" s="28"/>
    </row>
    <row r="37" spans="1:8" x14ac:dyDescent="0.25">
      <c r="A37" s="102" t="s">
        <v>129</v>
      </c>
      <c r="B37" s="103"/>
      <c r="C37" s="103"/>
      <c r="D37" s="103"/>
      <c r="E37" s="103"/>
      <c r="F37" s="103"/>
      <c r="G37" s="42"/>
      <c r="H37" s="43">
        <f>+H35+H32</f>
        <v>0.12000000000000001</v>
      </c>
    </row>
    <row r="38" spans="1:8" x14ac:dyDescent="0.25">
      <c r="A38" s="44"/>
      <c r="B38" s="23"/>
      <c r="C38" s="24"/>
      <c r="D38" s="45"/>
      <c r="E38" s="25"/>
      <c r="F38" s="45"/>
      <c r="G38" s="45"/>
      <c r="H38" s="25"/>
    </row>
    <row r="39" spans="1:8" x14ac:dyDescent="0.25">
      <c r="A39" s="46" t="s">
        <v>90</v>
      </c>
      <c r="B39" s="47" t="s">
        <v>130</v>
      </c>
      <c r="C39" s="48"/>
      <c r="D39" s="49"/>
      <c r="E39" s="49"/>
      <c r="F39" s="49"/>
      <c r="G39" s="49"/>
      <c r="H39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7:F37"/>
    <mergeCell ref="B27:C27"/>
    <mergeCell ref="A21:H21"/>
    <mergeCell ref="A24:F24"/>
    <mergeCell ref="A26:H26"/>
    <mergeCell ref="A30:F30"/>
    <mergeCell ref="A32:F32"/>
    <mergeCell ref="A34:H34"/>
    <mergeCell ref="B28:C28"/>
    <mergeCell ref="A19:F19"/>
    <mergeCell ref="A35:F35"/>
    <mergeCell ref="B29:C29"/>
    <mergeCell ref="A1:H1"/>
    <mergeCell ref="B3:H3"/>
    <mergeCell ref="B4:H4"/>
    <mergeCell ref="B5:H5"/>
    <mergeCell ref="B2:D2"/>
    <mergeCell ref="A7:H7"/>
    <mergeCell ref="A9:H9"/>
    <mergeCell ref="A14:F14"/>
    <mergeCell ref="A16:H16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24" workbookViewId="0">
      <selection activeCell="H31" sqref="H31:H33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19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39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26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104</v>
      </c>
      <c r="B11" s="33" t="s">
        <v>105</v>
      </c>
      <c r="C11" s="34" t="s">
        <v>106</v>
      </c>
      <c r="D11" s="35">
        <v>1</v>
      </c>
      <c r="E11" s="36">
        <v>0.2</v>
      </c>
      <c r="F11" s="35">
        <v>3.25</v>
      </c>
      <c r="G11" s="36">
        <v>0.65</v>
      </c>
      <c r="H11" s="37">
        <f>+G11/$H$35</f>
        <v>2.901397134312369E-3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0.65</v>
      </c>
      <c r="H12" s="37">
        <v>2.9371000000000002E-3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ht="24" x14ac:dyDescent="0.25">
      <c r="A16" s="32" t="s">
        <v>214</v>
      </c>
      <c r="B16" s="33" t="s">
        <v>215</v>
      </c>
      <c r="C16" s="34" t="s">
        <v>58</v>
      </c>
      <c r="D16" s="35">
        <v>4.8</v>
      </c>
      <c r="E16" s="36">
        <v>1</v>
      </c>
      <c r="F16" s="38"/>
      <c r="G16" s="36">
        <v>4.8</v>
      </c>
      <c r="H16" s="37">
        <f t="shared" ref="H16:H22" si="0">+G16/$H$35</f>
        <v>2.1425701914922109E-2</v>
      </c>
    </row>
    <row r="17" spans="1:8" x14ac:dyDescent="0.25">
      <c r="A17" s="50" t="s">
        <v>216</v>
      </c>
      <c r="B17" s="33" t="s">
        <v>217</v>
      </c>
      <c r="C17" s="34" t="s">
        <v>218</v>
      </c>
      <c r="D17" s="35">
        <v>7.0000000000000007E-2</v>
      </c>
      <c r="E17" s="36">
        <v>13.78</v>
      </c>
      <c r="F17" s="38"/>
      <c r="G17" s="36">
        <v>0.96</v>
      </c>
      <c r="H17" s="37">
        <f t="shared" si="0"/>
        <v>4.2851403829844217E-3</v>
      </c>
    </row>
    <row r="18" spans="1:8" ht="24" x14ac:dyDescent="0.25">
      <c r="A18" s="50" t="s">
        <v>219</v>
      </c>
      <c r="B18" s="33" t="s">
        <v>220</v>
      </c>
      <c r="C18" s="34" t="s">
        <v>106</v>
      </c>
      <c r="D18" s="35">
        <v>3.25</v>
      </c>
      <c r="E18" s="36">
        <v>2.0099999999999998</v>
      </c>
      <c r="F18" s="38"/>
      <c r="G18" s="36">
        <v>6.53</v>
      </c>
      <c r="H18" s="37">
        <f t="shared" si="0"/>
        <v>2.9147881980091953E-2</v>
      </c>
    </row>
    <row r="19" spans="1:8" ht="24" x14ac:dyDescent="0.25">
      <c r="A19" s="50" t="s">
        <v>221</v>
      </c>
      <c r="B19" s="33" t="s">
        <v>222</v>
      </c>
      <c r="C19" s="34" t="s">
        <v>18</v>
      </c>
      <c r="D19" s="35">
        <v>0.45</v>
      </c>
      <c r="E19" s="36">
        <v>105.38</v>
      </c>
      <c r="F19" s="38"/>
      <c r="G19" s="36">
        <v>47.42</v>
      </c>
      <c r="H19" s="37">
        <f t="shared" si="0"/>
        <v>0.21166808016783467</v>
      </c>
    </row>
    <row r="20" spans="1:8" ht="24" x14ac:dyDescent="0.25">
      <c r="A20" s="50" t="s">
        <v>52</v>
      </c>
      <c r="B20" s="33" t="s">
        <v>53</v>
      </c>
      <c r="C20" s="34" t="s">
        <v>18</v>
      </c>
      <c r="D20" s="35">
        <v>0.79</v>
      </c>
      <c r="E20" s="36">
        <v>128.55000000000001</v>
      </c>
      <c r="F20" s="38"/>
      <c r="G20" s="36">
        <v>101.55</v>
      </c>
      <c r="H20" s="37">
        <f t="shared" si="0"/>
        <v>0.45328750613757085</v>
      </c>
    </row>
    <row r="21" spans="1:8" ht="24" x14ac:dyDescent="0.25">
      <c r="A21" s="50" t="s">
        <v>223</v>
      </c>
      <c r="B21" s="33" t="s">
        <v>224</v>
      </c>
      <c r="C21" s="34" t="s">
        <v>16</v>
      </c>
      <c r="D21" s="35">
        <v>1.77</v>
      </c>
      <c r="E21" s="36">
        <v>6.8900000000000006</v>
      </c>
      <c r="F21" s="38"/>
      <c r="G21" s="36">
        <v>12.2</v>
      </c>
      <c r="H21" s="37">
        <f t="shared" si="0"/>
        <v>5.4456992367093691E-2</v>
      </c>
    </row>
    <row r="22" spans="1:8" x14ac:dyDescent="0.25">
      <c r="A22" s="91" t="s">
        <v>113</v>
      </c>
      <c r="B22" s="91"/>
      <c r="C22" s="91"/>
      <c r="D22" s="91"/>
      <c r="E22" s="91"/>
      <c r="F22" s="91"/>
      <c r="G22" s="36">
        <v>173.45999999999998</v>
      </c>
      <c r="H22" s="37">
        <f t="shared" si="0"/>
        <v>0.77427130295049762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114</v>
      </c>
      <c r="B24" s="100"/>
      <c r="C24" s="100"/>
      <c r="D24" s="100"/>
      <c r="E24" s="100"/>
      <c r="F24" s="100"/>
      <c r="G24" s="100"/>
      <c r="H24" s="100"/>
    </row>
    <row r="25" spans="1:8" x14ac:dyDescent="0.25">
      <c r="A25" s="29" t="s">
        <v>7</v>
      </c>
      <c r="B25" s="29" t="s">
        <v>8</v>
      </c>
      <c r="C25" s="29" t="s">
        <v>9</v>
      </c>
      <c r="D25" s="29" t="s">
        <v>10</v>
      </c>
      <c r="E25" s="29" t="s">
        <v>115</v>
      </c>
      <c r="F25" s="29" t="s">
        <v>116</v>
      </c>
      <c r="G25" s="29" t="s">
        <v>100</v>
      </c>
      <c r="H25" s="31" t="s">
        <v>101</v>
      </c>
    </row>
    <row r="26" spans="1:8" x14ac:dyDescent="0.25">
      <c r="A26" s="32"/>
      <c r="B26" s="33"/>
      <c r="C26" s="34"/>
      <c r="D26" s="35"/>
      <c r="E26" s="36"/>
      <c r="F26" s="39"/>
      <c r="G26" s="6"/>
      <c r="H26" s="37"/>
    </row>
    <row r="27" spans="1:8" x14ac:dyDescent="0.25">
      <c r="A27" s="91" t="s">
        <v>117</v>
      </c>
      <c r="B27" s="104"/>
      <c r="C27" s="104"/>
      <c r="D27" s="104"/>
      <c r="E27" s="104"/>
      <c r="F27" s="104"/>
      <c r="G27" s="36">
        <v>0</v>
      </c>
      <c r="H27" s="37">
        <v>0</v>
      </c>
    </row>
    <row r="28" spans="1:8" x14ac:dyDescent="0.25">
      <c r="A28" s="26"/>
      <c r="B28" s="21"/>
      <c r="C28" s="26"/>
      <c r="D28" s="27"/>
      <c r="E28" s="28"/>
      <c r="F28" s="27"/>
      <c r="G28" s="27"/>
      <c r="H28" s="28"/>
    </row>
    <row r="29" spans="1:8" x14ac:dyDescent="0.25">
      <c r="A29" s="100" t="s">
        <v>118</v>
      </c>
      <c r="B29" s="100"/>
      <c r="C29" s="100"/>
      <c r="D29" s="100"/>
      <c r="E29" s="100"/>
      <c r="F29" s="100"/>
      <c r="G29" s="100"/>
      <c r="H29" s="100"/>
    </row>
    <row r="30" spans="1:8" ht="13.5" customHeight="1" x14ac:dyDescent="0.25">
      <c r="A30" s="29" t="s">
        <v>7</v>
      </c>
      <c r="B30" s="100" t="s">
        <v>8</v>
      </c>
      <c r="C30" s="100"/>
      <c r="D30" s="29" t="s">
        <v>119</v>
      </c>
      <c r="E30" s="29" t="s">
        <v>120</v>
      </c>
      <c r="F30" s="29" t="s">
        <v>99</v>
      </c>
      <c r="G30" s="29" t="s">
        <v>100</v>
      </c>
      <c r="H30" s="31" t="s">
        <v>101</v>
      </c>
    </row>
    <row r="31" spans="1:8" ht="12.75" customHeight="1" x14ac:dyDescent="0.25">
      <c r="A31" s="32" t="s">
        <v>134</v>
      </c>
      <c r="B31" s="94" t="s">
        <v>135</v>
      </c>
      <c r="C31" s="94"/>
      <c r="D31" s="36">
        <v>3</v>
      </c>
      <c r="E31" s="36">
        <v>3.83</v>
      </c>
      <c r="F31" s="35">
        <v>3.25</v>
      </c>
      <c r="G31" s="36">
        <f>+ROUND(F31*E31*D31,2)</f>
        <v>37.340000000000003</v>
      </c>
      <c r="H31" s="37">
        <f t="shared" ref="H31:H33" si="1">+G31/$H$35</f>
        <v>0.16667410614649825</v>
      </c>
    </row>
    <row r="32" spans="1:8" x14ac:dyDescent="0.25">
      <c r="A32" s="32" t="s">
        <v>212</v>
      </c>
      <c r="B32" s="94" t="s">
        <v>213</v>
      </c>
      <c r="C32" s="94"/>
      <c r="D32" s="36">
        <v>1</v>
      </c>
      <c r="E32" s="36">
        <v>3.87</v>
      </c>
      <c r="F32" s="35">
        <v>3.25</v>
      </c>
      <c r="G32" s="36">
        <f>+ROUND(F32*E32*D32,2)</f>
        <v>12.58</v>
      </c>
      <c r="H32" s="37">
        <f t="shared" si="1"/>
        <v>5.6153193768691691E-2</v>
      </c>
    </row>
    <row r="33" spans="1:8" x14ac:dyDescent="0.25">
      <c r="A33" s="91" t="s">
        <v>125</v>
      </c>
      <c r="B33" s="91"/>
      <c r="C33" s="91"/>
      <c r="D33" s="91"/>
      <c r="E33" s="91"/>
      <c r="F33" s="91"/>
      <c r="G33" s="36">
        <f>SUM(G31:G32)</f>
        <v>49.92</v>
      </c>
      <c r="H33" s="37">
        <f t="shared" si="1"/>
        <v>0.22282729991518993</v>
      </c>
    </row>
    <row r="34" spans="1:8" x14ac:dyDescent="0.25">
      <c r="A34" s="26"/>
      <c r="B34" s="21"/>
      <c r="C34" s="26"/>
      <c r="D34" s="27"/>
      <c r="E34" s="28"/>
      <c r="F34" s="27"/>
      <c r="G34" s="27"/>
      <c r="H34" s="28"/>
    </row>
    <row r="35" spans="1:8" x14ac:dyDescent="0.25">
      <c r="A35" s="92" t="s">
        <v>126</v>
      </c>
      <c r="B35" s="93"/>
      <c r="C35" s="93"/>
      <c r="D35" s="93"/>
      <c r="E35" s="93"/>
      <c r="F35" s="93"/>
      <c r="G35" s="41"/>
      <c r="H35" s="20">
        <f>+G33+G22+G12</f>
        <v>224.03</v>
      </c>
    </row>
    <row r="36" spans="1:8" x14ac:dyDescent="0.25">
      <c r="A36" s="40"/>
      <c r="B36" s="41"/>
      <c r="C36" s="41"/>
      <c r="D36" s="41"/>
      <c r="E36" s="41"/>
      <c r="F36" s="41"/>
      <c r="G36" s="41"/>
      <c r="H36" s="20"/>
    </row>
    <row r="37" spans="1:8" x14ac:dyDescent="0.25">
      <c r="A37" s="97" t="s">
        <v>127</v>
      </c>
      <c r="B37" s="98"/>
      <c r="C37" s="98"/>
      <c r="D37" s="98"/>
      <c r="E37" s="98"/>
      <c r="F37" s="98"/>
      <c r="G37" s="98"/>
      <c r="H37" s="99"/>
    </row>
    <row r="38" spans="1:8" x14ac:dyDescent="0.25">
      <c r="A38" s="105" t="s">
        <v>128</v>
      </c>
      <c r="B38" s="105"/>
      <c r="C38" s="105"/>
      <c r="D38" s="105"/>
      <c r="E38" s="105"/>
      <c r="F38" s="105"/>
      <c r="G38" s="78"/>
      <c r="H38" s="20">
        <f>+ROUND(H35*0.2,2)</f>
        <v>44.81</v>
      </c>
    </row>
    <row r="39" spans="1:8" x14ac:dyDescent="0.25">
      <c r="A39" s="26"/>
      <c r="B39" s="21"/>
      <c r="C39" s="26"/>
      <c r="D39" s="27"/>
      <c r="E39" s="28"/>
      <c r="F39" s="27"/>
      <c r="G39" s="27"/>
      <c r="H39" s="28"/>
    </row>
    <row r="40" spans="1:8" x14ac:dyDescent="0.25">
      <c r="A40" s="102" t="s">
        <v>129</v>
      </c>
      <c r="B40" s="103"/>
      <c r="C40" s="103"/>
      <c r="D40" s="103"/>
      <c r="E40" s="103"/>
      <c r="F40" s="103"/>
      <c r="G40" s="80"/>
      <c r="H40" s="43">
        <f>+H38+H35</f>
        <v>268.84000000000003</v>
      </c>
    </row>
    <row r="41" spans="1:8" x14ac:dyDescent="0.25">
      <c r="A41" s="44"/>
      <c r="B41" s="23"/>
      <c r="C41" s="24"/>
      <c r="D41" s="45"/>
      <c r="E41" s="25"/>
      <c r="F41" s="45"/>
      <c r="G41" s="45"/>
      <c r="H41" s="25"/>
    </row>
    <row r="42" spans="1:8" x14ac:dyDescent="0.25">
      <c r="A42" s="46" t="s">
        <v>90</v>
      </c>
      <c r="B42" s="1" t="str">
        <f>[1]!NumLetras(H40,"DÓLARES")</f>
        <v xml:space="preserve"> DOSCIENTOS SESENTA Y OCHO 84/100 </v>
      </c>
      <c r="C42" s="48"/>
      <c r="D42" s="49"/>
      <c r="E42" s="49"/>
      <c r="F42" s="49"/>
      <c r="G42" s="49"/>
      <c r="H42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40:F40"/>
    <mergeCell ref="B30:C30"/>
    <mergeCell ref="A24:H24"/>
    <mergeCell ref="A27:F27"/>
    <mergeCell ref="A29:H29"/>
    <mergeCell ref="A33:F33"/>
    <mergeCell ref="A35:F35"/>
    <mergeCell ref="A37:H37"/>
    <mergeCell ref="B31:C31"/>
    <mergeCell ref="A22:F22"/>
    <mergeCell ref="A38:F38"/>
    <mergeCell ref="B32:C32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opLeftCell="A17" workbookViewId="0">
      <selection activeCell="A33" sqref="A33:H38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 t="s">
        <v>365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224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16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104</v>
      </c>
      <c r="B11" s="33" t="s">
        <v>105</v>
      </c>
      <c r="C11" s="34" t="s">
        <v>106</v>
      </c>
      <c r="D11" s="35">
        <v>1</v>
      </c>
      <c r="E11" s="36">
        <v>0.2</v>
      </c>
      <c r="F11" s="35">
        <v>0.45</v>
      </c>
      <c r="G11" s="36">
        <v>0.09</v>
      </c>
      <c r="H11" s="37">
        <v>1.30624E-2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0.09</v>
      </c>
      <c r="H12" s="37">
        <v>1.30624E-2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32" t="s">
        <v>225</v>
      </c>
      <c r="B16" s="33" t="s">
        <v>226</v>
      </c>
      <c r="C16" s="34" t="s">
        <v>18</v>
      </c>
      <c r="D16" s="35">
        <v>0.18</v>
      </c>
      <c r="E16" s="36">
        <v>16</v>
      </c>
      <c r="F16" s="38"/>
      <c r="G16" s="36">
        <v>2.88</v>
      </c>
      <c r="H16" s="37">
        <v>0.41799709999999995</v>
      </c>
    </row>
    <row r="17" spans="1:8" ht="24" x14ac:dyDescent="0.25">
      <c r="A17" s="50" t="s">
        <v>227</v>
      </c>
      <c r="B17" s="33" t="s">
        <v>228</v>
      </c>
      <c r="C17" s="34" t="s">
        <v>18</v>
      </c>
      <c r="D17" s="35">
        <v>0.04</v>
      </c>
      <c r="E17" s="36">
        <v>16</v>
      </c>
      <c r="F17" s="38"/>
      <c r="G17" s="36">
        <v>0.64</v>
      </c>
      <c r="H17" s="37">
        <v>9.288819999999999E-2</v>
      </c>
    </row>
    <row r="18" spans="1:8" x14ac:dyDescent="0.25">
      <c r="A18" s="91" t="s">
        <v>113</v>
      </c>
      <c r="B18" s="91"/>
      <c r="C18" s="91"/>
      <c r="D18" s="91"/>
      <c r="E18" s="91"/>
      <c r="F18" s="91"/>
      <c r="G18" s="36">
        <v>3.52</v>
      </c>
      <c r="H18" s="37">
        <v>0.51088529999999999</v>
      </c>
    </row>
    <row r="19" spans="1:8" x14ac:dyDescent="0.25">
      <c r="A19" s="26"/>
      <c r="B19" s="21"/>
      <c r="C19" s="26"/>
      <c r="D19" s="27"/>
      <c r="E19" s="28"/>
      <c r="F19" s="27"/>
      <c r="G19" s="27"/>
      <c r="H19" s="28"/>
    </row>
    <row r="20" spans="1:8" x14ac:dyDescent="0.25">
      <c r="A20" s="100" t="s">
        <v>114</v>
      </c>
      <c r="B20" s="100"/>
      <c r="C20" s="100"/>
      <c r="D20" s="100"/>
      <c r="E20" s="100"/>
      <c r="F20" s="100"/>
      <c r="G20" s="100"/>
      <c r="H20" s="100"/>
    </row>
    <row r="21" spans="1:8" x14ac:dyDescent="0.25">
      <c r="A21" s="29" t="s">
        <v>7</v>
      </c>
      <c r="B21" s="29" t="s">
        <v>8</v>
      </c>
      <c r="C21" s="29" t="s">
        <v>9</v>
      </c>
      <c r="D21" s="29" t="s">
        <v>10</v>
      </c>
      <c r="E21" s="29" t="s">
        <v>115</v>
      </c>
      <c r="F21" s="29" t="s">
        <v>116</v>
      </c>
      <c r="G21" s="29" t="s">
        <v>100</v>
      </c>
      <c r="H21" s="31" t="s">
        <v>101</v>
      </c>
    </row>
    <row r="22" spans="1:8" x14ac:dyDescent="0.25">
      <c r="A22" s="32"/>
      <c r="B22" s="33"/>
      <c r="C22" s="34"/>
      <c r="D22" s="35"/>
      <c r="E22" s="36"/>
      <c r="F22" s="39"/>
      <c r="G22" s="6"/>
      <c r="H22" s="37"/>
    </row>
    <row r="23" spans="1:8" x14ac:dyDescent="0.25">
      <c r="A23" s="91" t="s">
        <v>117</v>
      </c>
      <c r="B23" s="104"/>
      <c r="C23" s="104"/>
      <c r="D23" s="104"/>
      <c r="E23" s="104"/>
      <c r="F23" s="104"/>
      <c r="G23" s="36">
        <v>0</v>
      </c>
      <c r="H23" s="37">
        <v>0</v>
      </c>
    </row>
    <row r="24" spans="1:8" x14ac:dyDescent="0.25">
      <c r="A24" s="26"/>
      <c r="B24" s="21"/>
      <c r="C24" s="26"/>
      <c r="D24" s="27"/>
      <c r="E24" s="28"/>
      <c r="F24" s="27"/>
      <c r="G24" s="27"/>
      <c r="H24" s="28"/>
    </row>
    <row r="25" spans="1:8" x14ac:dyDescent="0.25">
      <c r="A25" s="100" t="s">
        <v>118</v>
      </c>
      <c r="B25" s="100"/>
      <c r="C25" s="100"/>
      <c r="D25" s="100"/>
      <c r="E25" s="100"/>
      <c r="F25" s="100"/>
      <c r="G25" s="100"/>
      <c r="H25" s="100"/>
    </row>
    <row r="26" spans="1:8" ht="13.5" customHeight="1" x14ac:dyDescent="0.25">
      <c r="A26" s="29" t="s">
        <v>7</v>
      </c>
      <c r="B26" s="100" t="s">
        <v>8</v>
      </c>
      <c r="C26" s="100"/>
      <c r="D26" s="29" t="s">
        <v>119</v>
      </c>
      <c r="E26" s="29" t="s">
        <v>120</v>
      </c>
      <c r="F26" s="29" t="s">
        <v>99</v>
      </c>
      <c r="G26" s="29" t="s">
        <v>100</v>
      </c>
      <c r="H26" s="31" t="s">
        <v>101</v>
      </c>
    </row>
    <row r="27" spans="1:8" ht="12.75" customHeight="1" x14ac:dyDescent="0.25">
      <c r="A27" s="32" t="s">
        <v>134</v>
      </c>
      <c r="B27" s="94" t="s">
        <v>135</v>
      </c>
      <c r="C27" s="94"/>
      <c r="D27" s="36">
        <v>1</v>
      </c>
      <c r="E27" s="36">
        <v>3.83</v>
      </c>
      <c r="F27" s="35">
        <v>0.45</v>
      </c>
      <c r="G27" s="36">
        <f>+ROUND(F27*E27*D27,2)</f>
        <v>1.72</v>
      </c>
      <c r="H27" s="37">
        <v>0.2365747</v>
      </c>
    </row>
    <row r="28" spans="1:8" x14ac:dyDescent="0.25">
      <c r="A28" s="32" t="s">
        <v>212</v>
      </c>
      <c r="B28" s="94" t="s">
        <v>213</v>
      </c>
      <c r="C28" s="94"/>
      <c r="D28" s="36">
        <v>1</v>
      </c>
      <c r="E28" s="36">
        <v>3.87</v>
      </c>
      <c r="F28" s="35">
        <v>0.45</v>
      </c>
      <c r="G28" s="36">
        <f>+ROUND(F28*E28*D28,2)</f>
        <v>1.74</v>
      </c>
      <c r="H28" s="37">
        <v>0.23947749999999998</v>
      </c>
    </row>
    <row r="29" spans="1:8" x14ac:dyDescent="0.25">
      <c r="A29" s="91" t="s">
        <v>125</v>
      </c>
      <c r="B29" s="91"/>
      <c r="C29" s="91"/>
      <c r="D29" s="91"/>
      <c r="E29" s="91"/>
      <c r="F29" s="91"/>
      <c r="G29" s="36">
        <f>SUM(G27:G28)</f>
        <v>3.46</v>
      </c>
      <c r="H29" s="37">
        <v>0.47605220000000004</v>
      </c>
    </row>
    <row r="30" spans="1:8" x14ac:dyDescent="0.25">
      <c r="A30" s="26"/>
      <c r="B30" s="21"/>
      <c r="C30" s="26"/>
      <c r="D30" s="27"/>
      <c r="E30" s="28"/>
      <c r="F30" s="27"/>
      <c r="G30" s="27"/>
      <c r="H30" s="28"/>
    </row>
    <row r="31" spans="1:8" x14ac:dyDescent="0.25">
      <c r="A31" s="92" t="s">
        <v>126</v>
      </c>
      <c r="B31" s="93"/>
      <c r="C31" s="93"/>
      <c r="D31" s="93"/>
      <c r="E31" s="93"/>
      <c r="F31" s="93"/>
      <c r="G31" s="41"/>
      <c r="H31" s="20">
        <f>+G29+G18+G12</f>
        <v>7.07</v>
      </c>
    </row>
    <row r="32" spans="1:8" x14ac:dyDescent="0.25">
      <c r="A32" s="40"/>
      <c r="B32" s="41"/>
      <c r="C32" s="41"/>
      <c r="D32" s="41"/>
      <c r="E32" s="41"/>
      <c r="F32" s="41"/>
      <c r="G32" s="41"/>
      <c r="H32" s="20"/>
    </row>
    <row r="33" spans="1:8" x14ac:dyDescent="0.25">
      <c r="A33" s="97" t="s">
        <v>127</v>
      </c>
      <c r="B33" s="98"/>
      <c r="C33" s="98"/>
      <c r="D33" s="98"/>
      <c r="E33" s="98"/>
      <c r="F33" s="98"/>
      <c r="G33" s="98"/>
      <c r="H33" s="99"/>
    </row>
    <row r="34" spans="1:8" x14ac:dyDescent="0.25">
      <c r="A34" s="105" t="s">
        <v>128</v>
      </c>
      <c r="B34" s="105"/>
      <c r="C34" s="105"/>
      <c r="D34" s="105"/>
      <c r="E34" s="105"/>
      <c r="F34" s="105"/>
      <c r="G34" s="78"/>
      <c r="H34" s="20">
        <f>+ROUND(H31*0.2,2)</f>
        <v>1.41</v>
      </c>
    </row>
    <row r="35" spans="1:8" x14ac:dyDescent="0.25">
      <c r="A35" s="26"/>
      <c r="B35" s="21"/>
      <c r="C35" s="26"/>
      <c r="D35" s="27"/>
      <c r="E35" s="28"/>
      <c r="F35" s="27"/>
      <c r="G35" s="27"/>
      <c r="H35" s="28"/>
    </row>
    <row r="36" spans="1:8" x14ac:dyDescent="0.25">
      <c r="A36" s="102" t="s">
        <v>129</v>
      </c>
      <c r="B36" s="103"/>
      <c r="C36" s="103"/>
      <c r="D36" s="103"/>
      <c r="E36" s="103"/>
      <c r="F36" s="103"/>
      <c r="G36" s="80"/>
      <c r="H36" s="43">
        <f>+H34+H31</f>
        <v>8.48</v>
      </c>
    </row>
    <row r="37" spans="1:8" x14ac:dyDescent="0.25">
      <c r="A37" s="44"/>
      <c r="B37" s="23"/>
      <c r="C37" s="24"/>
      <c r="D37" s="45"/>
      <c r="E37" s="25"/>
      <c r="F37" s="45"/>
      <c r="G37" s="45"/>
      <c r="H37" s="25"/>
    </row>
    <row r="38" spans="1:8" x14ac:dyDescent="0.25">
      <c r="A38" s="46" t="s">
        <v>90</v>
      </c>
      <c r="B38" s="1" t="str">
        <f>[1]!NumLetras(H36,"DÓLARES")</f>
        <v xml:space="preserve"> OCHO 48/100 </v>
      </c>
      <c r="C38" s="48"/>
      <c r="D38" s="49"/>
      <c r="E38" s="49"/>
      <c r="F38" s="49"/>
      <c r="G38" s="49"/>
      <c r="H38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6:F36"/>
    <mergeCell ref="B26:C26"/>
    <mergeCell ref="A20:H20"/>
    <mergeCell ref="A23:F23"/>
    <mergeCell ref="A25:H25"/>
    <mergeCell ref="A29:F29"/>
    <mergeCell ref="A31:F31"/>
    <mergeCell ref="A33:H33"/>
    <mergeCell ref="B27:C27"/>
    <mergeCell ref="A18:F18"/>
    <mergeCell ref="A34:F34"/>
    <mergeCell ref="B28:C28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20" workbookViewId="0">
      <selection activeCell="H31" sqref="H31:H33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20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40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26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104</v>
      </c>
      <c r="B11" s="33" t="s">
        <v>105</v>
      </c>
      <c r="C11" s="34" t="s">
        <v>106</v>
      </c>
      <c r="D11" s="35">
        <v>1</v>
      </c>
      <c r="E11" s="36">
        <v>0.2</v>
      </c>
      <c r="F11" s="35">
        <v>4.2</v>
      </c>
      <c r="G11" s="36">
        <v>0.84</v>
      </c>
      <c r="H11" s="37">
        <f>+G11/$H$35</f>
        <v>3.0618940001458047E-3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0.84</v>
      </c>
      <c r="H12" s="37">
        <f>+G12/$H$35</f>
        <v>3.0618940001458047E-3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ht="24" x14ac:dyDescent="0.25">
      <c r="A16" s="32" t="s">
        <v>214</v>
      </c>
      <c r="B16" s="33" t="s">
        <v>215</v>
      </c>
      <c r="C16" s="34" t="s">
        <v>58</v>
      </c>
      <c r="D16" s="35">
        <v>6</v>
      </c>
      <c r="E16" s="36">
        <v>1</v>
      </c>
      <c r="F16" s="38"/>
      <c r="G16" s="36">
        <v>6</v>
      </c>
      <c r="H16" s="37">
        <f t="shared" ref="H16:H22" si="0">+G16/$H$35</f>
        <v>2.1870671429612892E-2</v>
      </c>
    </row>
    <row r="17" spans="1:8" x14ac:dyDescent="0.25">
      <c r="A17" s="50" t="s">
        <v>216</v>
      </c>
      <c r="B17" s="33" t="s">
        <v>217</v>
      </c>
      <c r="C17" s="34" t="s">
        <v>218</v>
      </c>
      <c r="D17" s="35">
        <v>0.09</v>
      </c>
      <c r="E17" s="36">
        <v>13.78</v>
      </c>
      <c r="F17" s="38"/>
      <c r="G17" s="36">
        <v>1.24</v>
      </c>
      <c r="H17" s="37">
        <f t="shared" si="0"/>
        <v>4.5199387621199976E-3</v>
      </c>
    </row>
    <row r="18" spans="1:8" ht="24" x14ac:dyDescent="0.25">
      <c r="A18" s="50" t="s">
        <v>219</v>
      </c>
      <c r="B18" s="33" t="s">
        <v>220</v>
      </c>
      <c r="C18" s="34" t="s">
        <v>106</v>
      </c>
      <c r="D18" s="35">
        <v>4.2</v>
      </c>
      <c r="E18" s="36">
        <v>2.0099999999999998</v>
      </c>
      <c r="F18" s="38"/>
      <c r="G18" s="36">
        <v>8.44</v>
      </c>
      <c r="H18" s="37">
        <f t="shared" si="0"/>
        <v>3.0764744477655464E-2</v>
      </c>
    </row>
    <row r="19" spans="1:8" ht="24" x14ac:dyDescent="0.25">
      <c r="A19" s="50" t="s">
        <v>221</v>
      </c>
      <c r="B19" s="33" t="s">
        <v>222</v>
      </c>
      <c r="C19" s="34" t="s">
        <v>18</v>
      </c>
      <c r="D19" s="35">
        <v>0.45</v>
      </c>
      <c r="E19" s="36">
        <v>105.38</v>
      </c>
      <c r="F19" s="38"/>
      <c r="G19" s="36">
        <v>47.42</v>
      </c>
      <c r="H19" s="37">
        <f t="shared" si="0"/>
        <v>0.17285120653204056</v>
      </c>
    </row>
    <row r="20" spans="1:8" ht="24" x14ac:dyDescent="0.25">
      <c r="A20" s="50" t="s">
        <v>52</v>
      </c>
      <c r="B20" s="33" t="s">
        <v>53</v>
      </c>
      <c r="C20" s="34" t="s">
        <v>18</v>
      </c>
      <c r="D20" s="35">
        <v>1.04</v>
      </c>
      <c r="E20" s="36">
        <v>128.55000000000001</v>
      </c>
      <c r="F20" s="38"/>
      <c r="G20" s="36">
        <v>133.69</v>
      </c>
      <c r="H20" s="37">
        <f t="shared" si="0"/>
        <v>0.48731501057082455</v>
      </c>
    </row>
    <row r="21" spans="1:8" ht="24" x14ac:dyDescent="0.25">
      <c r="A21" s="50" t="s">
        <v>223</v>
      </c>
      <c r="B21" s="33" t="s">
        <v>224</v>
      </c>
      <c r="C21" s="34" t="s">
        <v>16</v>
      </c>
      <c r="D21" s="35">
        <v>1.77</v>
      </c>
      <c r="E21" s="36">
        <v>6.8900000000000006</v>
      </c>
      <c r="F21" s="38"/>
      <c r="G21" s="36">
        <v>12.2</v>
      </c>
      <c r="H21" s="37">
        <f t="shared" si="0"/>
        <v>4.4470365240212875E-2</v>
      </c>
    </row>
    <row r="22" spans="1:8" x14ac:dyDescent="0.25">
      <c r="A22" s="91" t="s">
        <v>113</v>
      </c>
      <c r="B22" s="91"/>
      <c r="C22" s="91"/>
      <c r="D22" s="91"/>
      <c r="E22" s="91"/>
      <c r="F22" s="91"/>
      <c r="G22" s="36">
        <v>208.98999999999998</v>
      </c>
      <c r="H22" s="37">
        <f t="shared" si="0"/>
        <v>0.76179193701246628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114</v>
      </c>
      <c r="B24" s="100"/>
      <c r="C24" s="100"/>
      <c r="D24" s="100"/>
      <c r="E24" s="100"/>
      <c r="F24" s="100"/>
      <c r="G24" s="100"/>
      <c r="H24" s="100"/>
    </row>
    <row r="25" spans="1:8" x14ac:dyDescent="0.25">
      <c r="A25" s="29" t="s">
        <v>7</v>
      </c>
      <c r="B25" s="29" t="s">
        <v>8</v>
      </c>
      <c r="C25" s="29" t="s">
        <v>9</v>
      </c>
      <c r="D25" s="29" t="s">
        <v>10</v>
      </c>
      <c r="E25" s="29" t="s">
        <v>115</v>
      </c>
      <c r="F25" s="29" t="s">
        <v>116</v>
      </c>
      <c r="G25" s="29" t="s">
        <v>100</v>
      </c>
      <c r="H25" s="31" t="s">
        <v>101</v>
      </c>
    </row>
    <row r="26" spans="1:8" x14ac:dyDescent="0.25">
      <c r="A26" s="32"/>
      <c r="B26" s="33"/>
      <c r="C26" s="34"/>
      <c r="D26" s="35"/>
      <c r="E26" s="36"/>
      <c r="F26" s="39"/>
      <c r="G26" s="6"/>
      <c r="H26" s="37"/>
    </row>
    <row r="27" spans="1:8" x14ac:dyDescent="0.25">
      <c r="A27" s="91" t="s">
        <v>117</v>
      </c>
      <c r="B27" s="104"/>
      <c r="C27" s="104"/>
      <c r="D27" s="104"/>
      <c r="E27" s="104"/>
      <c r="F27" s="104"/>
      <c r="G27" s="36">
        <v>0</v>
      </c>
      <c r="H27" s="37">
        <v>0</v>
      </c>
    </row>
    <row r="28" spans="1:8" x14ac:dyDescent="0.25">
      <c r="A28" s="26"/>
      <c r="B28" s="21"/>
      <c r="C28" s="26"/>
      <c r="D28" s="27"/>
      <c r="E28" s="28"/>
      <c r="F28" s="27"/>
      <c r="G28" s="27"/>
      <c r="H28" s="28"/>
    </row>
    <row r="29" spans="1:8" x14ac:dyDescent="0.25">
      <c r="A29" s="100" t="s">
        <v>118</v>
      </c>
      <c r="B29" s="100"/>
      <c r="C29" s="100"/>
      <c r="D29" s="100"/>
      <c r="E29" s="100"/>
      <c r="F29" s="100"/>
      <c r="G29" s="100"/>
      <c r="H29" s="100"/>
    </row>
    <row r="30" spans="1:8" ht="13.5" customHeight="1" x14ac:dyDescent="0.25">
      <c r="A30" s="29" t="s">
        <v>7</v>
      </c>
      <c r="B30" s="100" t="s">
        <v>8</v>
      </c>
      <c r="C30" s="100"/>
      <c r="D30" s="29" t="s">
        <v>119</v>
      </c>
      <c r="E30" s="29" t="s">
        <v>120</v>
      </c>
      <c r="F30" s="29" t="s">
        <v>99</v>
      </c>
      <c r="G30" s="29" t="s">
        <v>100</v>
      </c>
      <c r="H30" s="31" t="s">
        <v>101</v>
      </c>
    </row>
    <row r="31" spans="1:8" ht="12.75" customHeight="1" x14ac:dyDescent="0.25">
      <c r="A31" s="32" t="s">
        <v>134</v>
      </c>
      <c r="B31" s="94" t="s">
        <v>135</v>
      </c>
      <c r="C31" s="94"/>
      <c r="D31" s="36">
        <v>3</v>
      </c>
      <c r="E31" s="36">
        <v>3.83</v>
      </c>
      <c r="F31" s="35">
        <v>4.2</v>
      </c>
      <c r="G31" s="36">
        <f>+ROUND(F31*E31*D31,2)</f>
        <v>48.26</v>
      </c>
      <c r="H31" s="37">
        <f t="shared" ref="H31:H33" si="1">+G31/$H$35</f>
        <v>0.17591310053218634</v>
      </c>
    </row>
    <row r="32" spans="1:8" x14ac:dyDescent="0.25">
      <c r="A32" s="32" t="s">
        <v>212</v>
      </c>
      <c r="B32" s="94" t="s">
        <v>213</v>
      </c>
      <c r="C32" s="94"/>
      <c r="D32" s="36">
        <v>1</v>
      </c>
      <c r="E32" s="36">
        <v>3.87</v>
      </c>
      <c r="F32" s="35">
        <v>4.2</v>
      </c>
      <c r="G32" s="36">
        <f>+ROUND(F32*E32*D32,2)</f>
        <v>16.25</v>
      </c>
      <c r="H32" s="37">
        <f t="shared" si="1"/>
        <v>5.9233068455201578E-2</v>
      </c>
    </row>
    <row r="33" spans="1:8" x14ac:dyDescent="0.25">
      <c r="A33" s="91" t="s">
        <v>125</v>
      </c>
      <c r="B33" s="91"/>
      <c r="C33" s="91"/>
      <c r="D33" s="91"/>
      <c r="E33" s="91"/>
      <c r="F33" s="91"/>
      <c r="G33" s="36">
        <f>SUM(G31:G32)</f>
        <v>64.509999999999991</v>
      </c>
      <c r="H33" s="37">
        <f t="shared" si="1"/>
        <v>0.23514616898738791</v>
      </c>
    </row>
    <row r="34" spans="1:8" x14ac:dyDescent="0.25">
      <c r="A34" s="26"/>
      <c r="B34" s="21"/>
      <c r="C34" s="26"/>
      <c r="D34" s="27"/>
      <c r="E34" s="28"/>
      <c r="F34" s="27"/>
      <c r="G34" s="27"/>
      <c r="H34" s="28"/>
    </row>
    <row r="35" spans="1:8" x14ac:dyDescent="0.25">
      <c r="A35" s="92" t="s">
        <v>126</v>
      </c>
      <c r="B35" s="93"/>
      <c r="C35" s="93"/>
      <c r="D35" s="93"/>
      <c r="E35" s="93"/>
      <c r="F35" s="93"/>
      <c r="G35" s="41"/>
      <c r="H35" s="20">
        <f>+G33+G22+G12</f>
        <v>274.33999999999997</v>
      </c>
    </row>
    <row r="36" spans="1:8" x14ac:dyDescent="0.25">
      <c r="A36" s="40"/>
      <c r="B36" s="41"/>
      <c r="C36" s="41"/>
      <c r="D36" s="41"/>
      <c r="E36" s="41"/>
      <c r="F36" s="41"/>
      <c r="G36" s="41"/>
      <c r="H36" s="20"/>
    </row>
    <row r="37" spans="1:8" x14ac:dyDescent="0.25">
      <c r="A37" s="97" t="s">
        <v>127</v>
      </c>
      <c r="B37" s="98"/>
      <c r="C37" s="98"/>
      <c r="D37" s="98"/>
      <c r="E37" s="98"/>
      <c r="F37" s="98"/>
      <c r="G37" s="98"/>
      <c r="H37" s="99"/>
    </row>
    <row r="38" spans="1:8" x14ac:dyDescent="0.25">
      <c r="A38" s="92" t="s">
        <v>128</v>
      </c>
      <c r="B38" s="93"/>
      <c r="C38" s="93"/>
      <c r="D38" s="93"/>
      <c r="E38" s="93"/>
      <c r="F38" s="93"/>
      <c r="G38" s="41"/>
      <c r="H38" s="20">
        <v>54.16</v>
      </c>
    </row>
    <row r="39" spans="1:8" x14ac:dyDescent="0.25">
      <c r="A39" s="26"/>
      <c r="B39" s="21"/>
      <c r="C39" s="26"/>
      <c r="D39" s="27"/>
      <c r="E39" s="28"/>
      <c r="F39" s="27"/>
      <c r="G39" s="27"/>
      <c r="H39" s="28"/>
    </row>
    <row r="40" spans="1:8" x14ac:dyDescent="0.25">
      <c r="A40" s="102" t="s">
        <v>129</v>
      </c>
      <c r="B40" s="103"/>
      <c r="C40" s="103"/>
      <c r="D40" s="103"/>
      <c r="E40" s="103"/>
      <c r="F40" s="103"/>
      <c r="G40" s="42"/>
      <c r="H40" s="43">
        <v>324.97000000000003</v>
      </c>
    </row>
    <row r="41" spans="1:8" x14ac:dyDescent="0.25">
      <c r="A41" s="44"/>
      <c r="B41" s="23"/>
      <c r="C41" s="24"/>
      <c r="D41" s="45"/>
      <c r="E41" s="25"/>
      <c r="F41" s="45"/>
      <c r="G41" s="45"/>
      <c r="H41" s="25"/>
    </row>
    <row r="42" spans="1:8" x14ac:dyDescent="0.25">
      <c r="A42" s="46" t="s">
        <v>90</v>
      </c>
      <c r="B42" s="47" t="str">
        <f>+[1]!NumLetras(H40, "DÓLARES" )</f>
        <v xml:space="preserve"> TRESCIENTOS VEINTICUATRO 97/100 </v>
      </c>
      <c r="C42" s="48"/>
      <c r="D42" s="49"/>
      <c r="E42" s="49"/>
      <c r="F42" s="49"/>
      <c r="G42" s="49"/>
      <c r="H42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40:F40"/>
    <mergeCell ref="B30:C30"/>
    <mergeCell ref="A24:H24"/>
    <mergeCell ref="A27:F27"/>
    <mergeCell ref="A29:H29"/>
    <mergeCell ref="A33:F33"/>
    <mergeCell ref="A35:F35"/>
    <mergeCell ref="A37:H37"/>
    <mergeCell ref="B31:C31"/>
    <mergeCell ref="A22:F22"/>
    <mergeCell ref="A38:F38"/>
    <mergeCell ref="B32:C32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21" workbookViewId="0">
      <selection activeCell="H31" sqref="H31:H33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21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41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26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104</v>
      </c>
      <c r="B11" s="33" t="s">
        <v>105</v>
      </c>
      <c r="C11" s="34" t="s">
        <v>106</v>
      </c>
      <c r="D11" s="35">
        <v>1</v>
      </c>
      <c r="E11" s="36">
        <v>0.2</v>
      </c>
      <c r="F11" s="35">
        <v>5.3</v>
      </c>
      <c r="G11" s="36">
        <v>1.06</v>
      </c>
      <c r="H11" s="37">
        <f>+G11/$H$35</f>
        <v>3.238717956552293E-3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1.06</v>
      </c>
      <c r="H12" s="37">
        <f>+G12/$H$35</f>
        <v>3.238717956552293E-3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ht="24" x14ac:dyDescent="0.25">
      <c r="A16" s="32" t="s">
        <v>214</v>
      </c>
      <c r="B16" s="33" t="s">
        <v>215</v>
      </c>
      <c r="C16" s="34" t="s">
        <v>58</v>
      </c>
      <c r="D16" s="35">
        <v>7.2</v>
      </c>
      <c r="E16" s="36">
        <v>1</v>
      </c>
      <c r="F16" s="38"/>
      <c r="G16" s="36">
        <v>7.2</v>
      </c>
      <c r="H16" s="37">
        <f t="shared" ref="H16:H22" si="0">+G16/$H$35</f>
        <v>2.1998838950166518E-2</v>
      </c>
    </row>
    <row r="17" spans="1:8" x14ac:dyDescent="0.25">
      <c r="A17" s="50" t="s">
        <v>216</v>
      </c>
      <c r="B17" s="33" t="s">
        <v>217</v>
      </c>
      <c r="C17" s="34" t="s">
        <v>218</v>
      </c>
      <c r="D17" s="35">
        <v>0.11</v>
      </c>
      <c r="E17" s="36">
        <v>13.78</v>
      </c>
      <c r="F17" s="38"/>
      <c r="G17" s="36">
        <v>1.52</v>
      </c>
      <c r="H17" s="37">
        <f t="shared" si="0"/>
        <v>4.6441993339240428E-3</v>
      </c>
    </row>
    <row r="18" spans="1:8" ht="24" x14ac:dyDescent="0.25">
      <c r="A18" s="50" t="s">
        <v>219</v>
      </c>
      <c r="B18" s="33" t="s">
        <v>220</v>
      </c>
      <c r="C18" s="34" t="s">
        <v>106</v>
      </c>
      <c r="D18" s="35">
        <v>5.3</v>
      </c>
      <c r="E18" s="36">
        <v>2.0099999999999998</v>
      </c>
      <c r="F18" s="38"/>
      <c r="G18" s="36">
        <v>10.65</v>
      </c>
      <c r="H18" s="37">
        <f t="shared" si="0"/>
        <v>3.2539949280454644E-2</v>
      </c>
    </row>
    <row r="19" spans="1:8" ht="24" x14ac:dyDescent="0.25">
      <c r="A19" s="50" t="s">
        <v>221</v>
      </c>
      <c r="B19" s="33" t="s">
        <v>222</v>
      </c>
      <c r="C19" s="34" t="s">
        <v>18</v>
      </c>
      <c r="D19" s="35">
        <v>0.45</v>
      </c>
      <c r="E19" s="36">
        <v>105.38</v>
      </c>
      <c r="F19" s="38"/>
      <c r="G19" s="36">
        <v>47.42</v>
      </c>
      <c r="H19" s="37">
        <f t="shared" si="0"/>
        <v>0.1448867976412356</v>
      </c>
    </row>
    <row r="20" spans="1:8" ht="24" x14ac:dyDescent="0.25">
      <c r="A20" s="50" t="s">
        <v>52</v>
      </c>
      <c r="B20" s="33" t="s">
        <v>53</v>
      </c>
      <c r="C20" s="34" t="s">
        <v>18</v>
      </c>
      <c r="D20" s="35">
        <v>1.29</v>
      </c>
      <c r="E20" s="36">
        <v>128.55000000000001</v>
      </c>
      <c r="F20" s="38"/>
      <c r="G20" s="36">
        <v>165.83</v>
      </c>
      <c r="H20" s="37">
        <f t="shared" si="0"/>
        <v>0.50667603654251581</v>
      </c>
    </row>
    <row r="21" spans="1:8" ht="24" x14ac:dyDescent="0.25">
      <c r="A21" s="50" t="s">
        <v>223</v>
      </c>
      <c r="B21" s="33" t="s">
        <v>224</v>
      </c>
      <c r="C21" s="34" t="s">
        <v>16</v>
      </c>
      <c r="D21" s="35">
        <v>1.77</v>
      </c>
      <c r="E21" s="36">
        <v>6.8900000000000006</v>
      </c>
      <c r="F21" s="38"/>
      <c r="G21" s="36">
        <v>12.2</v>
      </c>
      <c r="H21" s="37">
        <f t="shared" si="0"/>
        <v>3.7275810443337706E-2</v>
      </c>
    </row>
    <row r="22" spans="1:8" x14ac:dyDescent="0.25">
      <c r="A22" s="91" t="s">
        <v>113</v>
      </c>
      <c r="B22" s="91"/>
      <c r="C22" s="91"/>
      <c r="D22" s="91"/>
      <c r="E22" s="91"/>
      <c r="F22" s="91"/>
      <c r="G22" s="36">
        <v>244.82</v>
      </c>
      <c r="H22" s="37">
        <f t="shared" si="0"/>
        <v>0.74802163219163431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114</v>
      </c>
      <c r="B24" s="100"/>
      <c r="C24" s="100"/>
      <c r="D24" s="100"/>
      <c r="E24" s="100"/>
      <c r="F24" s="100"/>
      <c r="G24" s="100"/>
      <c r="H24" s="100"/>
    </row>
    <row r="25" spans="1:8" x14ac:dyDescent="0.25">
      <c r="A25" s="29" t="s">
        <v>7</v>
      </c>
      <c r="B25" s="29" t="s">
        <v>8</v>
      </c>
      <c r="C25" s="29" t="s">
        <v>9</v>
      </c>
      <c r="D25" s="29" t="s">
        <v>10</v>
      </c>
      <c r="E25" s="29" t="s">
        <v>115</v>
      </c>
      <c r="F25" s="29" t="s">
        <v>116</v>
      </c>
      <c r="G25" s="29" t="s">
        <v>100</v>
      </c>
      <c r="H25" s="31" t="s">
        <v>101</v>
      </c>
    </row>
    <row r="26" spans="1:8" x14ac:dyDescent="0.25">
      <c r="A26" s="32"/>
      <c r="B26" s="33"/>
      <c r="C26" s="34"/>
      <c r="D26" s="35"/>
      <c r="E26" s="36"/>
      <c r="F26" s="39"/>
      <c r="G26" s="6"/>
      <c r="H26" s="37"/>
    </row>
    <row r="27" spans="1:8" x14ac:dyDescent="0.25">
      <c r="A27" s="91" t="s">
        <v>117</v>
      </c>
      <c r="B27" s="104"/>
      <c r="C27" s="104"/>
      <c r="D27" s="104"/>
      <c r="E27" s="104"/>
      <c r="F27" s="104"/>
      <c r="G27" s="36">
        <v>0</v>
      </c>
      <c r="H27" s="37">
        <v>0</v>
      </c>
    </row>
    <row r="28" spans="1:8" x14ac:dyDescent="0.25">
      <c r="A28" s="26"/>
      <c r="B28" s="21"/>
      <c r="C28" s="26"/>
      <c r="D28" s="27"/>
      <c r="E28" s="28"/>
      <c r="F28" s="27"/>
      <c r="G28" s="27"/>
      <c r="H28" s="28"/>
    </row>
    <row r="29" spans="1:8" x14ac:dyDescent="0.25">
      <c r="A29" s="100" t="s">
        <v>118</v>
      </c>
      <c r="B29" s="100"/>
      <c r="C29" s="100"/>
      <c r="D29" s="100"/>
      <c r="E29" s="100"/>
      <c r="F29" s="100"/>
      <c r="G29" s="100"/>
      <c r="H29" s="100"/>
    </row>
    <row r="30" spans="1:8" ht="13.5" customHeight="1" x14ac:dyDescent="0.25">
      <c r="A30" s="29" t="s">
        <v>7</v>
      </c>
      <c r="B30" s="100" t="s">
        <v>8</v>
      </c>
      <c r="C30" s="100"/>
      <c r="D30" s="29" t="s">
        <v>119</v>
      </c>
      <c r="E30" s="29" t="s">
        <v>120</v>
      </c>
      <c r="F30" s="29" t="s">
        <v>99</v>
      </c>
      <c r="G30" s="29" t="s">
        <v>100</v>
      </c>
      <c r="H30" s="31" t="s">
        <v>101</v>
      </c>
    </row>
    <row r="31" spans="1:8" ht="12.75" customHeight="1" x14ac:dyDescent="0.25">
      <c r="A31" s="32" t="s">
        <v>134</v>
      </c>
      <c r="B31" s="94" t="s">
        <v>135</v>
      </c>
      <c r="C31" s="94"/>
      <c r="D31" s="36">
        <v>3</v>
      </c>
      <c r="E31" s="36">
        <v>3.83</v>
      </c>
      <c r="F31" s="35">
        <v>5.3</v>
      </c>
      <c r="G31" s="36">
        <f>+ROUND(F31*E31*D31,2)</f>
        <v>60.9</v>
      </c>
      <c r="H31" s="37">
        <f t="shared" ref="H31:H33" si="1">+G31/$H$35</f>
        <v>0.18607351278682513</v>
      </c>
    </row>
    <row r="32" spans="1:8" x14ac:dyDescent="0.25">
      <c r="A32" s="32" t="s">
        <v>212</v>
      </c>
      <c r="B32" s="94" t="s">
        <v>213</v>
      </c>
      <c r="C32" s="94"/>
      <c r="D32" s="36">
        <v>1</v>
      </c>
      <c r="E32" s="36">
        <v>3.87</v>
      </c>
      <c r="F32" s="35">
        <v>5.3</v>
      </c>
      <c r="G32" s="36">
        <f>+ROUND(F32*E32*D32,2)</f>
        <v>20.51</v>
      </c>
      <c r="H32" s="37">
        <f t="shared" si="1"/>
        <v>6.2666137064988234E-2</v>
      </c>
    </row>
    <row r="33" spans="1:8" x14ac:dyDescent="0.25">
      <c r="A33" s="91" t="s">
        <v>125</v>
      </c>
      <c r="B33" s="91"/>
      <c r="C33" s="91"/>
      <c r="D33" s="91"/>
      <c r="E33" s="91"/>
      <c r="F33" s="91"/>
      <c r="G33" s="36">
        <f>SUM(G31:G32)</f>
        <v>81.41</v>
      </c>
      <c r="H33" s="37">
        <f t="shared" si="1"/>
        <v>0.24873964985181335</v>
      </c>
    </row>
    <row r="34" spans="1:8" x14ac:dyDescent="0.25">
      <c r="A34" s="26"/>
      <c r="B34" s="21"/>
      <c r="C34" s="26"/>
      <c r="D34" s="27"/>
      <c r="E34" s="28"/>
      <c r="F34" s="27"/>
      <c r="G34" s="27"/>
      <c r="H34" s="28"/>
    </row>
    <row r="35" spans="1:8" x14ac:dyDescent="0.25">
      <c r="A35" s="92" t="s">
        <v>126</v>
      </c>
      <c r="B35" s="93"/>
      <c r="C35" s="93"/>
      <c r="D35" s="93"/>
      <c r="E35" s="93"/>
      <c r="F35" s="93"/>
      <c r="G35" s="41"/>
      <c r="H35" s="20">
        <f>+G33+G22+G12</f>
        <v>327.29000000000002</v>
      </c>
    </row>
    <row r="36" spans="1:8" x14ac:dyDescent="0.25">
      <c r="A36" s="40"/>
      <c r="B36" s="41"/>
      <c r="C36" s="41"/>
      <c r="D36" s="41"/>
      <c r="E36" s="41"/>
      <c r="F36" s="41"/>
      <c r="G36" s="41"/>
      <c r="H36" s="20"/>
    </row>
    <row r="37" spans="1:8" x14ac:dyDescent="0.25">
      <c r="A37" s="97" t="s">
        <v>127</v>
      </c>
      <c r="B37" s="98"/>
      <c r="C37" s="98"/>
      <c r="D37" s="98"/>
      <c r="E37" s="98"/>
      <c r="F37" s="98"/>
      <c r="G37" s="98"/>
      <c r="H37" s="99"/>
    </row>
    <row r="38" spans="1:8" x14ac:dyDescent="0.25">
      <c r="A38" s="105" t="s">
        <v>128</v>
      </c>
      <c r="B38" s="105"/>
      <c r="C38" s="105"/>
      <c r="D38" s="105"/>
      <c r="E38" s="105"/>
      <c r="F38" s="105"/>
      <c r="G38" s="78"/>
      <c r="H38" s="20">
        <f>+ROUND(H35*0.2,2)</f>
        <v>65.459999999999994</v>
      </c>
    </row>
    <row r="39" spans="1:8" x14ac:dyDescent="0.25">
      <c r="A39" s="26"/>
      <c r="B39" s="21"/>
      <c r="C39" s="26"/>
      <c r="D39" s="27"/>
      <c r="E39" s="28"/>
      <c r="F39" s="27"/>
      <c r="G39" s="27"/>
      <c r="H39" s="28"/>
    </row>
    <row r="40" spans="1:8" x14ac:dyDescent="0.25">
      <c r="A40" s="102" t="s">
        <v>129</v>
      </c>
      <c r="B40" s="103"/>
      <c r="C40" s="103"/>
      <c r="D40" s="103"/>
      <c r="E40" s="103"/>
      <c r="F40" s="103"/>
      <c r="G40" s="80"/>
      <c r="H40" s="43">
        <f>+H38+H35</f>
        <v>392.75</v>
      </c>
    </row>
    <row r="41" spans="1:8" x14ac:dyDescent="0.25">
      <c r="A41" s="44"/>
      <c r="B41" s="23"/>
      <c r="C41" s="24"/>
      <c r="D41" s="45"/>
      <c r="E41" s="25"/>
      <c r="F41" s="45"/>
      <c r="G41" s="45"/>
      <c r="H41" s="25"/>
    </row>
    <row r="42" spans="1:8" x14ac:dyDescent="0.25">
      <c r="A42" s="46" t="s">
        <v>90</v>
      </c>
      <c r="B42" s="47" t="str">
        <f>+[1]!NumLetras(H40,"DÓLAR")</f>
        <v xml:space="preserve"> TRESCIENTOS NOVENTA Y DOS 75/100 </v>
      </c>
      <c r="C42" s="48"/>
      <c r="D42" s="49"/>
      <c r="E42" s="49"/>
      <c r="F42" s="49"/>
      <c r="G42" s="49"/>
      <c r="H42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40:F40"/>
    <mergeCell ref="B30:C30"/>
    <mergeCell ref="A24:H24"/>
    <mergeCell ref="A27:F27"/>
    <mergeCell ref="A29:H29"/>
    <mergeCell ref="A33:F33"/>
    <mergeCell ref="A35:F35"/>
    <mergeCell ref="A37:H37"/>
    <mergeCell ref="B31:C31"/>
    <mergeCell ref="A22:F22"/>
    <mergeCell ref="A38:F38"/>
    <mergeCell ref="B32:C32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topLeftCell="A18" workbookViewId="0">
      <selection activeCell="H27" sqref="H27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22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42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26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/>
      <c r="B11" s="33"/>
      <c r="C11" s="34"/>
      <c r="D11" s="35"/>
      <c r="E11" s="36"/>
      <c r="F11" s="35"/>
      <c r="G11" s="36"/>
      <c r="H11" s="37"/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</v>
      </c>
      <c r="H12" s="37">
        <v>0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ht="24" x14ac:dyDescent="0.25">
      <c r="A16" s="32" t="s">
        <v>284</v>
      </c>
      <c r="B16" s="55" t="s">
        <v>53</v>
      </c>
      <c r="C16" s="34" t="s">
        <v>18</v>
      </c>
      <c r="D16" s="35">
        <v>2.7E-2</v>
      </c>
      <c r="E16" s="36">
        <v>132.03</v>
      </c>
      <c r="F16" s="38"/>
      <c r="G16" s="36">
        <v>3.56</v>
      </c>
      <c r="H16" s="37">
        <f>+G16/$H$32</f>
        <v>2.8195786472358625E-2</v>
      </c>
    </row>
    <row r="17" spans="1:8" ht="24" x14ac:dyDescent="0.25">
      <c r="A17" s="32" t="s">
        <v>230</v>
      </c>
      <c r="B17" s="33" t="s">
        <v>231</v>
      </c>
      <c r="C17" s="34" t="s">
        <v>26</v>
      </c>
      <c r="D17" s="35">
        <v>1</v>
      </c>
      <c r="E17" s="36">
        <v>115</v>
      </c>
      <c r="F17" s="38"/>
      <c r="G17" s="36">
        <v>115</v>
      </c>
      <c r="H17" s="37">
        <f t="shared" ref="H17:H18" si="0">+G17/$H$32</f>
        <v>0.91081894503405669</v>
      </c>
    </row>
    <row r="18" spans="1:8" x14ac:dyDescent="0.25">
      <c r="A18" s="91" t="s">
        <v>113</v>
      </c>
      <c r="B18" s="91"/>
      <c r="C18" s="91"/>
      <c r="D18" s="91"/>
      <c r="E18" s="91"/>
      <c r="F18" s="91"/>
      <c r="G18" s="36">
        <f>SUM(G16:G17)</f>
        <v>118.56</v>
      </c>
      <c r="H18" s="37">
        <f t="shared" si="0"/>
        <v>0.93901473150641535</v>
      </c>
    </row>
    <row r="19" spans="1:8" x14ac:dyDescent="0.25">
      <c r="A19" s="26"/>
      <c r="B19" s="21"/>
      <c r="C19" s="26"/>
      <c r="D19" s="27"/>
      <c r="E19" s="28"/>
      <c r="F19" s="27"/>
      <c r="G19" s="27"/>
      <c r="H19" s="28"/>
    </row>
    <row r="20" spans="1:8" x14ac:dyDescent="0.25">
      <c r="A20" s="100" t="s">
        <v>114</v>
      </c>
      <c r="B20" s="100"/>
      <c r="C20" s="100"/>
      <c r="D20" s="100"/>
      <c r="E20" s="100"/>
      <c r="F20" s="100"/>
      <c r="G20" s="100"/>
      <c r="H20" s="100"/>
    </row>
    <row r="21" spans="1:8" x14ac:dyDescent="0.25">
      <c r="A21" s="29" t="s">
        <v>7</v>
      </c>
      <c r="B21" s="29" t="s">
        <v>8</v>
      </c>
      <c r="C21" s="29" t="s">
        <v>9</v>
      </c>
      <c r="D21" s="29" t="s">
        <v>10</v>
      </c>
      <c r="E21" s="29" t="s">
        <v>115</v>
      </c>
      <c r="F21" s="29" t="s">
        <v>116</v>
      </c>
      <c r="G21" s="29" t="s">
        <v>100</v>
      </c>
      <c r="H21" s="31" t="s">
        <v>101</v>
      </c>
    </row>
    <row r="22" spans="1:8" x14ac:dyDescent="0.25">
      <c r="A22" s="32"/>
      <c r="B22" s="33"/>
      <c r="C22" s="34"/>
      <c r="D22" s="35"/>
      <c r="E22" s="36"/>
      <c r="F22" s="39"/>
      <c r="G22" s="6"/>
      <c r="H22" s="37"/>
    </row>
    <row r="23" spans="1:8" x14ac:dyDescent="0.25">
      <c r="A23" s="91" t="s">
        <v>117</v>
      </c>
      <c r="B23" s="104"/>
      <c r="C23" s="104"/>
      <c r="D23" s="104"/>
      <c r="E23" s="104"/>
      <c r="F23" s="104"/>
      <c r="G23" s="36">
        <v>0</v>
      </c>
      <c r="H23" s="37">
        <v>0</v>
      </c>
    </row>
    <row r="24" spans="1:8" x14ac:dyDescent="0.25">
      <c r="A24" s="26"/>
      <c r="B24" s="21"/>
      <c r="C24" s="26"/>
      <c r="D24" s="27"/>
      <c r="E24" s="28"/>
      <c r="F24" s="27"/>
      <c r="G24" s="27"/>
      <c r="H24" s="28"/>
    </row>
    <row r="25" spans="1:8" x14ac:dyDescent="0.25">
      <c r="A25" s="100" t="s">
        <v>118</v>
      </c>
      <c r="B25" s="100"/>
      <c r="C25" s="100"/>
      <c r="D25" s="100"/>
      <c r="E25" s="100"/>
      <c r="F25" s="100"/>
      <c r="G25" s="100"/>
      <c r="H25" s="100"/>
    </row>
    <row r="26" spans="1:8" ht="13.5" customHeight="1" x14ac:dyDescent="0.25">
      <c r="A26" s="29" t="s">
        <v>7</v>
      </c>
      <c r="B26" s="100" t="s">
        <v>8</v>
      </c>
      <c r="C26" s="100"/>
      <c r="D26" s="29" t="s">
        <v>119</v>
      </c>
      <c r="E26" s="29" t="s">
        <v>120</v>
      </c>
      <c r="F26" s="29" t="s">
        <v>99</v>
      </c>
      <c r="G26" s="29" t="s">
        <v>100</v>
      </c>
      <c r="H26" s="31" t="s">
        <v>101</v>
      </c>
    </row>
    <row r="27" spans="1:8" ht="12.75" customHeight="1" x14ac:dyDescent="0.25">
      <c r="A27" s="32" t="s">
        <v>134</v>
      </c>
      <c r="B27" s="94" t="s">
        <v>135</v>
      </c>
      <c r="C27" s="94"/>
      <c r="D27" s="36">
        <v>1</v>
      </c>
      <c r="E27" s="36">
        <v>3.83</v>
      </c>
      <c r="F27" s="35">
        <v>1</v>
      </c>
      <c r="G27" s="36">
        <f>+ROUND(F27*E27*D27,2)</f>
        <v>3.83</v>
      </c>
      <c r="H27" s="37">
        <f t="shared" ref="H27:H30" si="1">+G27/$H$32</f>
        <v>3.0334230952003802E-2</v>
      </c>
    </row>
    <row r="28" spans="1:8" x14ac:dyDescent="0.25">
      <c r="A28" s="32" t="s">
        <v>212</v>
      </c>
      <c r="B28" s="94" t="s">
        <v>213</v>
      </c>
      <c r="C28" s="94"/>
      <c r="D28" s="36">
        <v>1</v>
      </c>
      <c r="E28" s="36">
        <v>3.87</v>
      </c>
      <c r="F28" s="35">
        <v>1</v>
      </c>
      <c r="G28" s="36">
        <f>+ROUND(F28*E28*D28,2)</f>
        <v>3.87</v>
      </c>
      <c r="H28" s="37">
        <f t="shared" si="1"/>
        <v>3.0651037541580866E-2</v>
      </c>
    </row>
    <row r="29" spans="1:8" x14ac:dyDescent="0.25">
      <c r="A29" s="32"/>
      <c r="B29" s="94"/>
      <c r="C29" s="94"/>
      <c r="D29" s="36"/>
      <c r="E29" s="36"/>
      <c r="F29" s="35"/>
      <c r="G29" s="36"/>
      <c r="H29" s="37"/>
    </row>
    <row r="30" spans="1:8" x14ac:dyDescent="0.25">
      <c r="A30" s="91" t="s">
        <v>125</v>
      </c>
      <c r="B30" s="91"/>
      <c r="C30" s="91"/>
      <c r="D30" s="91"/>
      <c r="E30" s="91"/>
      <c r="F30" s="91"/>
      <c r="G30" s="36">
        <f>SUM(G27:G29)</f>
        <v>7.7</v>
      </c>
      <c r="H30" s="37">
        <f t="shared" si="1"/>
        <v>6.0985268493584668E-2</v>
      </c>
    </row>
    <row r="31" spans="1:8" x14ac:dyDescent="0.25">
      <c r="A31" s="26"/>
      <c r="B31" s="21"/>
      <c r="C31" s="26"/>
      <c r="D31" s="27"/>
      <c r="E31" s="28"/>
      <c r="F31" s="27"/>
      <c r="G31" s="27"/>
      <c r="H31" s="28"/>
    </row>
    <row r="32" spans="1:8" x14ac:dyDescent="0.25">
      <c r="A32" s="92" t="s">
        <v>126</v>
      </c>
      <c r="B32" s="93"/>
      <c r="C32" s="93"/>
      <c r="D32" s="93"/>
      <c r="E32" s="93"/>
      <c r="F32" s="93"/>
      <c r="G32" s="41"/>
      <c r="H32" s="20">
        <f>+G30+G18</f>
        <v>126.26</v>
      </c>
    </row>
    <row r="33" spans="1:8" x14ac:dyDescent="0.25">
      <c r="A33" s="40"/>
      <c r="B33" s="41"/>
      <c r="C33" s="41"/>
      <c r="D33" s="41"/>
      <c r="E33" s="41"/>
      <c r="F33" s="41"/>
      <c r="G33" s="41"/>
      <c r="H33" s="20"/>
    </row>
    <row r="34" spans="1:8" x14ac:dyDescent="0.25">
      <c r="A34" s="97" t="s">
        <v>127</v>
      </c>
      <c r="B34" s="98"/>
      <c r="C34" s="98"/>
      <c r="D34" s="98"/>
      <c r="E34" s="98"/>
      <c r="F34" s="98"/>
      <c r="G34" s="98"/>
      <c r="H34" s="99"/>
    </row>
    <row r="35" spans="1:8" x14ac:dyDescent="0.25">
      <c r="A35" s="105" t="s">
        <v>128</v>
      </c>
      <c r="B35" s="105"/>
      <c r="C35" s="105"/>
      <c r="D35" s="105"/>
      <c r="E35" s="105"/>
      <c r="F35" s="105"/>
      <c r="G35" s="78"/>
      <c r="H35" s="20">
        <f>+ROUND(H32*0.2,2)</f>
        <v>25.25</v>
      </c>
    </row>
    <row r="36" spans="1:8" x14ac:dyDescent="0.25">
      <c r="A36" s="26"/>
      <c r="B36" s="21"/>
      <c r="C36" s="26"/>
      <c r="D36" s="27"/>
      <c r="E36" s="28"/>
      <c r="F36" s="27"/>
      <c r="G36" s="27"/>
      <c r="H36" s="28"/>
    </row>
    <row r="37" spans="1:8" x14ac:dyDescent="0.25">
      <c r="A37" s="102" t="s">
        <v>129</v>
      </c>
      <c r="B37" s="103"/>
      <c r="C37" s="103"/>
      <c r="D37" s="103"/>
      <c r="E37" s="103"/>
      <c r="F37" s="103"/>
      <c r="G37" s="80"/>
      <c r="H37" s="43">
        <f>+H35+H32</f>
        <v>151.51</v>
      </c>
    </row>
    <row r="38" spans="1:8" x14ac:dyDescent="0.25">
      <c r="A38" s="44"/>
      <c r="B38" s="23"/>
      <c r="C38" s="24"/>
      <c r="D38" s="45"/>
      <c r="E38" s="25"/>
      <c r="F38" s="45"/>
      <c r="G38" s="45"/>
      <c r="H38" s="25"/>
    </row>
    <row r="39" spans="1:8" x14ac:dyDescent="0.25">
      <c r="A39" s="46" t="s">
        <v>90</v>
      </c>
      <c r="B39" s="47" t="str">
        <f>+[1]!NumLetras(H37,"DÓLAR")</f>
        <v xml:space="preserve"> CIENTO CINCUENTA Y UN 51/100 </v>
      </c>
      <c r="C39" s="48"/>
      <c r="D39" s="49"/>
      <c r="E39" s="49"/>
      <c r="F39" s="49"/>
      <c r="G39" s="49"/>
      <c r="H39" s="49"/>
    </row>
  </sheetData>
  <sheetProtection formatCells="0" formatColumns="0" formatRows="0" insertColumns="0" insertRows="0" insertHyperlinks="0" deleteColumns="0" deleteRows="0" sort="0" autoFilter="0" pivotTables="0"/>
  <mergeCells count="23">
    <mergeCell ref="A37:F37"/>
    <mergeCell ref="B29:C29"/>
    <mergeCell ref="B26:C26"/>
    <mergeCell ref="A20:H20"/>
    <mergeCell ref="A23:F23"/>
    <mergeCell ref="A25:H25"/>
    <mergeCell ref="A30:F30"/>
    <mergeCell ref="A32:F32"/>
    <mergeCell ref="A34:H34"/>
    <mergeCell ref="A18:F18"/>
    <mergeCell ref="A35:F35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  <mergeCell ref="B27:C27"/>
    <mergeCell ref="B28:C28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A19" workbookViewId="0">
      <selection activeCell="H17" sqref="H17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23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43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32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/>
      <c r="B11" s="33"/>
      <c r="C11" s="34"/>
      <c r="D11" s="35"/>
      <c r="E11" s="36"/>
      <c r="F11" s="35"/>
      <c r="G11" s="36"/>
      <c r="H11" s="37"/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</v>
      </c>
      <c r="H12" s="37">
        <v>0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32" t="s">
        <v>232</v>
      </c>
      <c r="B16" s="33" t="s">
        <v>233</v>
      </c>
      <c r="C16" s="34" t="s">
        <v>58</v>
      </c>
      <c r="D16" s="35">
        <v>0.14000000000000001</v>
      </c>
      <c r="E16" s="36">
        <v>0.3</v>
      </c>
      <c r="F16" s="38"/>
      <c r="G16" s="36">
        <v>0.04</v>
      </c>
      <c r="H16" s="37">
        <f>+G16/$H$30</f>
        <v>2.2497187851518558E-3</v>
      </c>
    </row>
    <row r="17" spans="1:8" ht="60" x14ac:dyDescent="0.25">
      <c r="A17" s="50" t="s">
        <v>234</v>
      </c>
      <c r="B17" s="33" t="s">
        <v>235</v>
      </c>
      <c r="C17" s="34" t="s">
        <v>32</v>
      </c>
      <c r="D17" s="35">
        <v>1</v>
      </c>
      <c r="E17" s="36">
        <v>17.739999999999998</v>
      </c>
      <c r="F17" s="38"/>
      <c r="G17" s="36">
        <v>17.739999999999998</v>
      </c>
      <c r="H17" s="81">
        <f t="shared" ref="H17:H18" si="0">+G17/$H$30</f>
        <v>0.99775028121484799</v>
      </c>
    </row>
    <row r="18" spans="1:8" x14ac:dyDescent="0.25">
      <c r="A18" s="91" t="s">
        <v>113</v>
      </c>
      <c r="B18" s="91"/>
      <c r="C18" s="91"/>
      <c r="D18" s="91"/>
      <c r="E18" s="91"/>
      <c r="F18" s="91"/>
      <c r="G18" s="36">
        <v>17.779999999999998</v>
      </c>
      <c r="H18" s="37">
        <f t="shared" si="0"/>
        <v>0.99999999999999978</v>
      </c>
    </row>
    <row r="19" spans="1:8" x14ac:dyDescent="0.25">
      <c r="A19" s="26"/>
      <c r="B19" s="21"/>
      <c r="C19" s="26"/>
      <c r="D19" s="27"/>
      <c r="E19" s="28"/>
      <c r="F19" s="27"/>
      <c r="G19" s="27"/>
      <c r="H19" s="28"/>
    </row>
    <row r="20" spans="1:8" x14ac:dyDescent="0.25">
      <c r="A20" s="100" t="s">
        <v>114</v>
      </c>
      <c r="B20" s="100"/>
      <c r="C20" s="100"/>
      <c r="D20" s="100"/>
      <c r="E20" s="100"/>
      <c r="F20" s="100"/>
      <c r="G20" s="100"/>
      <c r="H20" s="100"/>
    </row>
    <row r="21" spans="1:8" x14ac:dyDescent="0.25">
      <c r="A21" s="29" t="s">
        <v>7</v>
      </c>
      <c r="B21" s="29" t="s">
        <v>8</v>
      </c>
      <c r="C21" s="29" t="s">
        <v>9</v>
      </c>
      <c r="D21" s="29" t="s">
        <v>10</v>
      </c>
      <c r="E21" s="29" t="s">
        <v>115</v>
      </c>
      <c r="F21" s="29" t="s">
        <v>116</v>
      </c>
      <c r="G21" s="29" t="s">
        <v>100</v>
      </c>
      <c r="H21" s="31" t="s">
        <v>101</v>
      </c>
    </row>
    <row r="22" spans="1:8" x14ac:dyDescent="0.25">
      <c r="A22" s="32"/>
      <c r="B22" s="33"/>
      <c r="C22" s="34"/>
      <c r="D22" s="35"/>
      <c r="E22" s="36"/>
      <c r="F22" s="39"/>
      <c r="G22" s="6"/>
      <c r="H22" s="37"/>
    </row>
    <row r="23" spans="1:8" x14ac:dyDescent="0.25">
      <c r="A23" s="91" t="s">
        <v>117</v>
      </c>
      <c r="B23" s="104"/>
      <c r="C23" s="104"/>
      <c r="D23" s="104"/>
      <c r="E23" s="104"/>
      <c r="F23" s="104"/>
      <c r="G23" s="36">
        <v>0</v>
      </c>
      <c r="H23" s="37">
        <v>0</v>
      </c>
    </row>
    <row r="24" spans="1:8" x14ac:dyDescent="0.25">
      <c r="A24" s="26"/>
      <c r="B24" s="21"/>
      <c r="C24" s="26"/>
      <c r="D24" s="27"/>
      <c r="E24" s="28"/>
      <c r="F24" s="27"/>
      <c r="G24" s="27"/>
      <c r="H24" s="28"/>
    </row>
    <row r="25" spans="1:8" x14ac:dyDescent="0.25">
      <c r="A25" s="100" t="s">
        <v>118</v>
      </c>
      <c r="B25" s="100"/>
      <c r="C25" s="100"/>
      <c r="D25" s="100"/>
      <c r="E25" s="100"/>
      <c r="F25" s="100"/>
      <c r="G25" s="100"/>
      <c r="H25" s="100"/>
    </row>
    <row r="26" spans="1:8" ht="13.5" customHeight="1" x14ac:dyDescent="0.25">
      <c r="A26" s="29" t="s">
        <v>7</v>
      </c>
      <c r="B26" s="100" t="s">
        <v>8</v>
      </c>
      <c r="C26" s="100"/>
      <c r="D26" s="29" t="s">
        <v>119</v>
      </c>
      <c r="E26" s="29" t="s">
        <v>120</v>
      </c>
      <c r="F26" s="29" t="s">
        <v>99</v>
      </c>
      <c r="G26" s="29" t="s">
        <v>100</v>
      </c>
      <c r="H26" s="31" t="s">
        <v>101</v>
      </c>
    </row>
    <row r="27" spans="1:8" x14ac:dyDescent="0.25">
      <c r="A27" s="32"/>
      <c r="B27" s="94"/>
      <c r="C27" s="94"/>
      <c r="D27" s="36"/>
      <c r="E27" s="36"/>
      <c r="F27" s="35"/>
      <c r="G27" s="36"/>
      <c r="H27" s="37"/>
    </row>
    <row r="28" spans="1:8" x14ac:dyDescent="0.25">
      <c r="A28" s="91" t="s">
        <v>125</v>
      </c>
      <c r="B28" s="91"/>
      <c r="C28" s="91"/>
      <c r="D28" s="91"/>
      <c r="E28" s="91"/>
      <c r="F28" s="91"/>
      <c r="G28" s="36">
        <f>+ROUND(F28*E28*D28,2)</f>
        <v>0</v>
      </c>
      <c r="H28" s="37">
        <v>0</v>
      </c>
    </row>
    <row r="29" spans="1:8" x14ac:dyDescent="0.25">
      <c r="A29" s="26"/>
      <c r="B29" s="21"/>
      <c r="C29" s="26"/>
      <c r="D29" s="27"/>
      <c r="E29" s="28"/>
      <c r="F29" s="27"/>
      <c r="G29" s="27"/>
      <c r="H29" s="28"/>
    </row>
    <row r="30" spans="1:8" x14ac:dyDescent="0.25">
      <c r="A30" s="92" t="s">
        <v>126</v>
      </c>
      <c r="B30" s="93"/>
      <c r="C30" s="93"/>
      <c r="D30" s="93"/>
      <c r="E30" s="93"/>
      <c r="F30" s="93"/>
      <c r="G30" s="41"/>
      <c r="H30" s="20">
        <v>17.78</v>
      </c>
    </row>
    <row r="31" spans="1:8" x14ac:dyDescent="0.25">
      <c r="A31" s="40"/>
      <c r="B31" s="41"/>
      <c r="C31" s="41"/>
      <c r="D31" s="41"/>
      <c r="E31" s="41"/>
      <c r="F31" s="41"/>
      <c r="G31" s="41"/>
      <c r="H31" s="20"/>
    </row>
    <row r="32" spans="1:8" x14ac:dyDescent="0.25">
      <c r="A32" s="97" t="s">
        <v>127</v>
      </c>
      <c r="B32" s="98"/>
      <c r="C32" s="98"/>
      <c r="D32" s="98"/>
      <c r="E32" s="98"/>
      <c r="F32" s="98"/>
      <c r="G32" s="98"/>
      <c r="H32" s="99"/>
    </row>
    <row r="33" spans="1:8" x14ac:dyDescent="0.25">
      <c r="A33" s="105" t="s">
        <v>128</v>
      </c>
      <c r="B33" s="105"/>
      <c r="C33" s="105"/>
      <c r="D33" s="105"/>
      <c r="E33" s="105"/>
      <c r="F33" s="105"/>
      <c r="G33" s="78"/>
      <c r="H33" s="20">
        <f>+ROUND(H30*0.2,2)</f>
        <v>3.56</v>
      </c>
    </row>
    <row r="34" spans="1:8" x14ac:dyDescent="0.25">
      <c r="A34" s="26"/>
      <c r="B34" s="21"/>
      <c r="C34" s="26"/>
      <c r="D34" s="27"/>
      <c r="E34" s="28"/>
      <c r="F34" s="27"/>
      <c r="G34" s="27"/>
      <c r="H34" s="28"/>
    </row>
    <row r="35" spans="1:8" x14ac:dyDescent="0.25">
      <c r="A35" s="102" t="s">
        <v>129</v>
      </c>
      <c r="B35" s="103"/>
      <c r="C35" s="103"/>
      <c r="D35" s="103"/>
      <c r="E35" s="103"/>
      <c r="F35" s="103"/>
      <c r="G35" s="80"/>
      <c r="H35" s="43">
        <f>+H33+H30</f>
        <v>21.34</v>
      </c>
    </row>
    <row r="36" spans="1:8" x14ac:dyDescent="0.25">
      <c r="A36" s="44"/>
      <c r="B36" s="23"/>
      <c r="C36" s="24"/>
      <c r="D36" s="45"/>
      <c r="E36" s="25"/>
      <c r="F36" s="45"/>
      <c r="G36" s="45"/>
      <c r="H36" s="25"/>
    </row>
    <row r="37" spans="1:8" x14ac:dyDescent="0.25">
      <c r="A37" s="46" t="s">
        <v>90</v>
      </c>
      <c r="B37" s="47" t="str">
        <f>+[1]!NumLetras(H35,"DÓLAR")</f>
        <v xml:space="preserve"> VEINTIUN 34/100 </v>
      </c>
      <c r="C37" s="48"/>
      <c r="D37" s="49"/>
      <c r="E37" s="49"/>
      <c r="F37" s="49"/>
      <c r="G37" s="49"/>
      <c r="H37" s="49"/>
    </row>
  </sheetData>
  <sheetProtection formatCells="0" formatColumns="0" formatRows="0" insertColumns="0" insertRows="0" insertHyperlinks="0" deleteColumns="0" deleteRows="0" sort="0" autoFilter="0" pivotTables="0"/>
  <mergeCells count="21">
    <mergeCell ref="A35:F35"/>
    <mergeCell ref="B27:C27"/>
    <mergeCell ref="B26:C26"/>
    <mergeCell ref="A20:H20"/>
    <mergeCell ref="A23:F23"/>
    <mergeCell ref="A25:H25"/>
    <mergeCell ref="A28:F28"/>
    <mergeCell ref="A30:F30"/>
    <mergeCell ref="A32:H32"/>
    <mergeCell ref="A18:F18"/>
    <mergeCell ref="A33:F33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A7" zoomScale="70" zoomScaleNormal="70" workbookViewId="0">
      <selection activeCell="H16" sqref="H16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24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44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32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/>
      <c r="B11" s="33"/>
      <c r="C11" s="34"/>
      <c r="D11" s="35"/>
      <c r="E11" s="36"/>
      <c r="F11" s="35"/>
      <c r="G11" s="36"/>
      <c r="H11" s="37"/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</v>
      </c>
      <c r="H12" s="37">
        <v>0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ht="60" x14ac:dyDescent="0.25">
      <c r="A16" s="32" t="s">
        <v>236</v>
      </c>
      <c r="B16" s="33" t="s">
        <v>237</v>
      </c>
      <c r="C16" s="34" t="s">
        <v>32</v>
      </c>
      <c r="D16" s="35">
        <v>1</v>
      </c>
      <c r="E16" s="36">
        <v>26.1</v>
      </c>
      <c r="F16" s="38"/>
      <c r="G16" s="36">
        <v>26.1</v>
      </c>
      <c r="H16" s="81">
        <v>0.99808800000000009</v>
      </c>
    </row>
    <row r="17" spans="1:8" x14ac:dyDescent="0.25">
      <c r="A17" s="50" t="s">
        <v>232</v>
      </c>
      <c r="B17" s="33" t="s">
        <v>233</v>
      </c>
      <c r="C17" s="34" t="s">
        <v>58</v>
      </c>
      <c r="D17" s="35">
        <v>0.17</v>
      </c>
      <c r="E17" s="36">
        <v>0.3</v>
      </c>
      <c r="F17" s="38"/>
      <c r="G17" s="36">
        <v>0.05</v>
      </c>
      <c r="H17" s="37">
        <v>1.9120000000000001E-3</v>
      </c>
    </row>
    <row r="18" spans="1:8" x14ac:dyDescent="0.25">
      <c r="A18" s="91" t="s">
        <v>113</v>
      </c>
      <c r="B18" s="91"/>
      <c r="C18" s="91"/>
      <c r="D18" s="91"/>
      <c r="E18" s="91"/>
      <c r="F18" s="91"/>
      <c r="G18" s="36">
        <v>26.150000000000002</v>
      </c>
      <c r="H18" s="37">
        <v>1</v>
      </c>
    </row>
    <row r="19" spans="1:8" x14ac:dyDescent="0.25">
      <c r="A19" s="26"/>
      <c r="B19" s="21"/>
      <c r="C19" s="26"/>
      <c r="D19" s="27"/>
      <c r="E19" s="28"/>
      <c r="F19" s="27"/>
      <c r="G19" s="27"/>
      <c r="H19" s="28"/>
    </row>
    <row r="20" spans="1:8" x14ac:dyDescent="0.25">
      <c r="A20" s="100" t="s">
        <v>114</v>
      </c>
      <c r="B20" s="100"/>
      <c r="C20" s="100"/>
      <c r="D20" s="100"/>
      <c r="E20" s="100"/>
      <c r="F20" s="100"/>
      <c r="G20" s="100"/>
      <c r="H20" s="100"/>
    </row>
    <row r="21" spans="1:8" x14ac:dyDescent="0.25">
      <c r="A21" s="29" t="s">
        <v>7</v>
      </c>
      <c r="B21" s="29" t="s">
        <v>8</v>
      </c>
      <c r="C21" s="29" t="s">
        <v>9</v>
      </c>
      <c r="D21" s="29" t="s">
        <v>10</v>
      </c>
      <c r="E21" s="29" t="s">
        <v>115</v>
      </c>
      <c r="F21" s="29" t="s">
        <v>116</v>
      </c>
      <c r="G21" s="29" t="s">
        <v>100</v>
      </c>
      <c r="H21" s="31" t="s">
        <v>101</v>
      </c>
    </row>
    <row r="22" spans="1:8" x14ac:dyDescent="0.25">
      <c r="A22" s="32"/>
      <c r="B22" s="33"/>
      <c r="C22" s="34"/>
      <c r="D22" s="35"/>
      <c r="E22" s="36"/>
      <c r="F22" s="39"/>
      <c r="G22" s="6"/>
      <c r="H22" s="37"/>
    </row>
    <row r="23" spans="1:8" x14ac:dyDescent="0.25">
      <c r="A23" s="91" t="s">
        <v>117</v>
      </c>
      <c r="B23" s="104"/>
      <c r="C23" s="104"/>
      <c r="D23" s="104"/>
      <c r="E23" s="104"/>
      <c r="F23" s="104"/>
      <c r="G23" s="36">
        <v>0</v>
      </c>
      <c r="H23" s="37">
        <v>0</v>
      </c>
    </row>
    <row r="24" spans="1:8" x14ac:dyDescent="0.25">
      <c r="A24" s="26"/>
      <c r="B24" s="21"/>
      <c r="C24" s="26"/>
      <c r="D24" s="27"/>
      <c r="E24" s="28"/>
      <c r="F24" s="27"/>
      <c r="G24" s="27"/>
      <c r="H24" s="28"/>
    </row>
    <row r="25" spans="1:8" x14ac:dyDescent="0.25">
      <c r="A25" s="100" t="s">
        <v>118</v>
      </c>
      <c r="B25" s="100"/>
      <c r="C25" s="100"/>
      <c r="D25" s="100"/>
      <c r="E25" s="100"/>
      <c r="F25" s="100"/>
      <c r="G25" s="100"/>
      <c r="H25" s="100"/>
    </row>
    <row r="26" spans="1:8" ht="13.5" customHeight="1" x14ac:dyDescent="0.25">
      <c r="A26" s="29" t="s">
        <v>7</v>
      </c>
      <c r="B26" s="100" t="s">
        <v>8</v>
      </c>
      <c r="C26" s="100"/>
      <c r="D26" s="29" t="s">
        <v>119</v>
      </c>
      <c r="E26" s="29" t="s">
        <v>120</v>
      </c>
      <c r="F26" s="29" t="s">
        <v>99</v>
      </c>
      <c r="G26" s="29" t="s">
        <v>100</v>
      </c>
      <c r="H26" s="31" t="s">
        <v>101</v>
      </c>
    </row>
    <row r="27" spans="1:8" x14ac:dyDescent="0.25">
      <c r="A27" s="32"/>
      <c r="B27" s="94"/>
      <c r="C27" s="94"/>
      <c r="D27" s="36"/>
      <c r="E27" s="36"/>
      <c r="F27" s="35"/>
      <c r="G27" s="36"/>
      <c r="H27" s="37"/>
    </row>
    <row r="28" spans="1:8" x14ac:dyDescent="0.25">
      <c r="A28" s="91" t="s">
        <v>125</v>
      </c>
      <c r="B28" s="91"/>
      <c r="C28" s="91"/>
      <c r="D28" s="91"/>
      <c r="E28" s="91"/>
      <c r="F28" s="91"/>
      <c r="G28" s="36">
        <v>0</v>
      </c>
      <c r="H28" s="37">
        <v>0</v>
      </c>
    </row>
    <row r="29" spans="1:8" x14ac:dyDescent="0.25">
      <c r="A29" s="26"/>
      <c r="B29" s="21"/>
      <c r="C29" s="26"/>
      <c r="D29" s="27"/>
      <c r="E29" s="28"/>
      <c r="F29" s="27"/>
      <c r="G29" s="27"/>
      <c r="H29" s="28"/>
    </row>
    <row r="30" spans="1:8" x14ac:dyDescent="0.25">
      <c r="A30" s="92" t="s">
        <v>126</v>
      </c>
      <c r="B30" s="93"/>
      <c r="C30" s="93"/>
      <c r="D30" s="93"/>
      <c r="E30" s="93"/>
      <c r="F30" s="93"/>
      <c r="G30" s="41"/>
      <c r="H30" s="20">
        <v>26.15</v>
      </c>
    </row>
    <row r="31" spans="1:8" x14ac:dyDescent="0.25">
      <c r="A31" s="40"/>
      <c r="B31" s="41"/>
      <c r="C31" s="41"/>
      <c r="D31" s="41"/>
      <c r="E31" s="41"/>
      <c r="F31" s="41"/>
      <c r="G31" s="41"/>
      <c r="H31" s="20"/>
    </row>
    <row r="32" spans="1:8" x14ac:dyDescent="0.25">
      <c r="A32" s="97" t="s">
        <v>127</v>
      </c>
      <c r="B32" s="98"/>
      <c r="C32" s="98"/>
      <c r="D32" s="98"/>
      <c r="E32" s="98"/>
      <c r="F32" s="98"/>
      <c r="G32" s="98"/>
      <c r="H32" s="99"/>
    </row>
    <row r="33" spans="1:8" x14ac:dyDescent="0.25">
      <c r="A33" s="92" t="s">
        <v>128</v>
      </c>
      <c r="B33" s="93"/>
      <c r="C33" s="93"/>
      <c r="D33" s="93"/>
      <c r="E33" s="93"/>
      <c r="F33" s="93"/>
      <c r="G33" s="78"/>
      <c r="H33" s="20">
        <f>+ROUND(H30*0.2,2)</f>
        <v>5.23</v>
      </c>
    </row>
    <row r="34" spans="1:8" x14ac:dyDescent="0.25">
      <c r="A34" s="26"/>
      <c r="B34" s="21"/>
      <c r="C34" s="26"/>
      <c r="D34" s="27"/>
      <c r="E34" s="28"/>
      <c r="F34" s="27"/>
      <c r="G34" s="27"/>
      <c r="H34" s="28"/>
    </row>
    <row r="35" spans="1:8" x14ac:dyDescent="0.25">
      <c r="A35" s="102" t="s">
        <v>129</v>
      </c>
      <c r="B35" s="103"/>
      <c r="C35" s="103"/>
      <c r="D35" s="103"/>
      <c r="E35" s="103"/>
      <c r="F35" s="103"/>
      <c r="G35" s="80"/>
      <c r="H35" s="43">
        <f>+H33+H30</f>
        <v>31.38</v>
      </c>
    </row>
    <row r="36" spans="1:8" x14ac:dyDescent="0.25">
      <c r="A36" s="44"/>
      <c r="B36" s="23"/>
      <c r="C36" s="24"/>
      <c r="D36" s="45"/>
      <c r="E36" s="25"/>
      <c r="F36" s="45"/>
      <c r="G36" s="45"/>
      <c r="H36" s="25"/>
    </row>
    <row r="37" spans="1:8" x14ac:dyDescent="0.25">
      <c r="A37" s="46" t="s">
        <v>90</v>
      </c>
      <c r="B37" s="47" t="str">
        <f>+[1]!NumLetras(H35,"DÓLAR")</f>
        <v xml:space="preserve"> TREINTA Y UN 38/100 </v>
      </c>
      <c r="C37" s="48"/>
      <c r="D37" s="49"/>
      <c r="E37" s="49"/>
      <c r="F37" s="49"/>
      <c r="G37" s="49"/>
      <c r="H37" s="49"/>
    </row>
  </sheetData>
  <sheetProtection formatCells="0" formatColumns="0" formatRows="0" insertColumns="0" insertRows="0" insertHyperlinks="0" deleteColumns="0" deleteRows="0" sort="0" autoFilter="0" pivotTables="0"/>
  <mergeCells count="21">
    <mergeCell ref="A35:F35"/>
    <mergeCell ref="B27:C27"/>
    <mergeCell ref="B26:C26"/>
    <mergeCell ref="A20:H20"/>
    <mergeCell ref="A23:F23"/>
    <mergeCell ref="A25:H25"/>
    <mergeCell ref="A28:F28"/>
    <mergeCell ref="A30:F30"/>
    <mergeCell ref="A32:H32"/>
    <mergeCell ref="A18:F18"/>
    <mergeCell ref="A33:F33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A14" workbookViewId="0">
      <selection activeCell="H16" sqref="H16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25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45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32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/>
      <c r="B11" s="33"/>
      <c r="C11" s="34"/>
      <c r="D11" s="35"/>
      <c r="E11" s="36"/>
      <c r="F11" s="35"/>
      <c r="G11" s="36"/>
      <c r="H11" s="37"/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</v>
      </c>
      <c r="H12" s="37">
        <v>0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ht="60" x14ac:dyDescent="0.25">
      <c r="A16" s="32" t="s">
        <v>238</v>
      </c>
      <c r="B16" s="33" t="s">
        <v>239</v>
      </c>
      <c r="C16" s="34" t="s">
        <v>32</v>
      </c>
      <c r="D16" s="35">
        <v>1</v>
      </c>
      <c r="E16" s="36">
        <v>41.83</v>
      </c>
      <c r="F16" s="38"/>
      <c r="G16" s="36">
        <v>41.83</v>
      </c>
      <c r="H16" s="81">
        <v>0.99880610000000003</v>
      </c>
    </row>
    <row r="17" spans="1:8" x14ac:dyDescent="0.25">
      <c r="A17" s="50" t="s">
        <v>232</v>
      </c>
      <c r="B17" s="33" t="s">
        <v>233</v>
      </c>
      <c r="C17" s="34" t="s">
        <v>58</v>
      </c>
      <c r="D17" s="35">
        <v>0.17</v>
      </c>
      <c r="E17" s="36">
        <v>0.3</v>
      </c>
      <c r="F17" s="38"/>
      <c r="G17" s="36">
        <v>0.05</v>
      </c>
      <c r="H17" s="37">
        <v>1.1938999999999999E-3</v>
      </c>
    </row>
    <row r="18" spans="1:8" x14ac:dyDescent="0.25">
      <c r="A18" s="91" t="s">
        <v>113</v>
      </c>
      <c r="B18" s="91"/>
      <c r="C18" s="91"/>
      <c r="D18" s="91"/>
      <c r="E18" s="91"/>
      <c r="F18" s="91"/>
      <c r="G18" s="36">
        <v>41.879999999999995</v>
      </c>
      <c r="H18" s="37">
        <v>1</v>
      </c>
    </row>
    <row r="19" spans="1:8" x14ac:dyDescent="0.25">
      <c r="A19" s="26"/>
      <c r="B19" s="21"/>
      <c r="C19" s="26"/>
      <c r="D19" s="27"/>
      <c r="E19" s="28"/>
      <c r="F19" s="27"/>
      <c r="G19" s="27"/>
      <c r="H19" s="28"/>
    </row>
    <row r="20" spans="1:8" x14ac:dyDescent="0.25">
      <c r="A20" s="100" t="s">
        <v>114</v>
      </c>
      <c r="B20" s="100"/>
      <c r="C20" s="100"/>
      <c r="D20" s="100"/>
      <c r="E20" s="100"/>
      <c r="F20" s="100"/>
      <c r="G20" s="100"/>
      <c r="H20" s="100"/>
    </row>
    <row r="21" spans="1:8" x14ac:dyDescent="0.25">
      <c r="A21" s="29" t="s">
        <v>7</v>
      </c>
      <c r="B21" s="29" t="s">
        <v>8</v>
      </c>
      <c r="C21" s="29" t="s">
        <v>9</v>
      </c>
      <c r="D21" s="29" t="s">
        <v>10</v>
      </c>
      <c r="E21" s="29" t="s">
        <v>115</v>
      </c>
      <c r="F21" s="29" t="s">
        <v>116</v>
      </c>
      <c r="G21" s="29" t="s">
        <v>100</v>
      </c>
      <c r="H21" s="31" t="s">
        <v>101</v>
      </c>
    </row>
    <row r="22" spans="1:8" x14ac:dyDescent="0.25">
      <c r="A22" s="32"/>
      <c r="B22" s="33"/>
      <c r="C22" s="34"/>
      <c r="D22" s="35"/>
      <c r="E22" s="36"/>
      <c r="F22" s="39"/>
      <c r="G22" s="6"/>
      <c r="H22" s="37"/>
    </row>
    <row r="23" spans="1:8" x14ac:dyDescent="0.25">
      <c r="A23" s="91" t="s">
        <v>117</v>
      </c>
      <c r="B23" s="104"/>
      <c r="C23" s="104"/>
      <c r="D23" s="104"/>
      <c r="E23" s="104"/>
      <c r="F23" s="104"/>
      <c r="G23" s="36">
        <v>0</v>
      </c>
      <c r="H23" s="37">
        <v>0</v>
      </c>
    </row>
    <row r="24" spans="1:8" x14ac:dyDescent="0.25">
      <c r="A24" s="26"/>
      <c r="B24" s="21"/>
      <c r="C24" s="26"/>
      <c r="D24" s="27"/>
      <c r="E24" s="28"/>
      <c r="F24" s="27"/>
      <c r="G24" s="27"/>
      <c r="H24" s="28"/>
    </row>
    <row r="25" spans="1:8" x14ac:dyDescent="0.25">
      <c r="A25" s="100" t="s">
        <v>118</v>
      </c>
      <c r="B25" s="100"/>
      <c r="C25" s="100"/>
      <c r="D25" s="100"/>
      <c r="E25" s="100"/>
      <c r="F25" s="100"/>
      <c r="G25" s="100"/>
      <c r="H25" s="100"/>
    </row>
    <row r="26" spans="1:8" ht="13.5" customHeight="1" x14ac:dyDescent="0.25">
      <c r="A26" s="29" t="s">
        <v>7</v>
      </c>
      <c r="B26" s="100" t="s">
        <v>8</v>
      </c>
      <c r="C26" s="100"/>
      <c r="D26" s="29" t="s">
        <v>119</v>
      </c>
      <c r="E26" s="29" t="s">
        <v>120</v>
      </c>
      <c r="F26" s="29" t="s">
        <v>99</v>
      </c>
      <c r="G26" s="29" t="s">
        <v>100</v>
      </c>
      <c r="H26" s="31" t="s">
        <v>101</v>
      </c>
    </row>
    <row r="27" spans="1:8" x14ac:dyDescent="0.25">
      <c r="A27" s="32"/>
      <c r="B27" s="94"/>
      <c r="C27" s="94"/>
      <c r="D27" s="36"/>
      <c r="E27" s="36"/>
      <c r="F27" s="35"/>
      <c r="G27" s="36"/>
      <c r="H27" s="37"/>
    </row>
    <row r="28" spans="1:8" x14ac:dyDescent="0.25">
      <c r="A28" s="91" t="s">
        <v>125</v>
      </c>
      <c r="B28" s="91"/>
      <c r="C28" s="91"/>
      <c r="D28" s="91"/>
      <c r="E28" s="91"/>
      <c r="F28" s="91"/>
      <c r="G28" s="36">
        <v>0</v>
      </c>
      <c r="H28" s="37">
        <v>0</v>
      </c>
    </row>
    <row r="29" spans="1:8" x14ac:dyDescent="0.25">
      <c r="A29" s="26"/>
      <c r="B29" s="21"/>
      <c r="C29" s="26"/>
      <c r="D29" s="27"/>
      <c r="E29" s="28"/>
      <c r="F29" s="27"/>
      <c r="G29" s="27"/>
      <c r="H29" s="28"/>
    </row>
    <row r="30" spans="1:8" x14ac:dyDescent="0.25">
      <c r="A30" s="92" t="s">
        <v>126</v>
      </c>
      <c r="B30" s="93"/>
      <c r="C30" s="93"/>
      <c r="D30" s="93"/>
      <c r="E30" s="93"/>
      <c r="F30" s="93"/>
      <c r="G30" s="41"/>
      <c r="H30" s="20">
        <v>41.88</v>
      </c>
    </row>
    <row r="31" spans="1:8" x14ac:dyDescent="0.25">
      <c r="A31" s="40"/>
      <c r="B31" s="41"/>
      <c r="C31" s="41"/>
      <c r="D31" s="41"/>
      <c r="E31" s="41"/>
      <c r="F31" s="41"/>
      <c r="G31" s="41"/>
      <c r="H31" s="20"/>
    </row>
    <row r="32" spans="1:8" x14ac:dyDescent="0.25">
      <c r="A32" s="97" t="s">
        <v>127</v>
      </c>
      <c r="B32" s="98"/>
      <c r="C32" s="98"/>
      <c r="D32" s="98"/>
      <c r="E32" s="98"/>
      <c r="F32" s="98"/>
      <c r="G32" s="98"/>
      <c r="H32" s="99"/>
    </row>
    <row r="33" spans="1:8" x14ac:dyDescent="0.25">
      <c r="A33" s="92" t="s">
        <v>128</v>
      </c>
      <c r="B33" s="93"/>
      <c r="C33" s="93"/>
      <c r="D33" s="93"/>
      <c r="E33" s="93"/>
      <c r="F33" s="93"/>
      <c r="G33" s="78"/>
      <c r="H33" s="20">
        <f>+ROUND(H30*0.2,2)</f>
        <v>8.3800000000000008</v>
      </c>
    </row>
    <row r="34" spans="1:8" x14ac:dyDescent="0.25">
      <c r="A34" s="26"/>
      <c r="B34" s="21"/>
      <c r="C34" s="26"/>
      <c r="D34" s="27"/>
      <c r="E34" s="28"/>
      <c r="F34" s="27"/>
      <c r="G34" s="27"/>
      <c r="H34" s="28"/>
    </row>
    <row r="35" spans="1:8" x14ac:dyDescent="0.25">
      <c r="A35" s="102" t="s">
        <v>129</v>
      </c>
      <c r="B35" s="103"/>
      <c r="C35" s="103"/>
      <c r="D35" s="103"/>
      <c r="E35" s="103"/>
      <c r="F35" s="103"/>
      <c r="G35" s="80"/>
      <c r="H35" s="43">
        <f>+H33+H30</f>
        <v>50.260000000000005</v>
      </c>
    </row>
    <row r="36" spans="1:8" x14ac:dyDescent="0.25">
      <c r="A36" s="44"/>
      <c r="B36" s="23"/>
      <c r="C36" s="24"/>
      <c r="D36" s="45"/>
      <c r="E36" s="25"/>
      <c r="F36" s="45"/>
      <c r="G36" s="45"/>
      <c r="H36" s="25"/>
    </row>
    <row r="37" spans="1:8" x14ac:dyDescent="0.25">
      <c r="A37" s="46" t="s">
        <v>90</v>
      </c>
      <c r="B37" s="112" t="str">
        <f>+[1]!NumLetras(H35,"DÓLAR")</f>
        <v xml:space="preserve"> CINCUENTA 26/100 </v>
      </c>
      <c r="C37" s="112"/>
      <c r="D37" s="49"/>
      <c r="E37" s="49"/>
      <c r="F37" s="49"/>
      <c r="G37" s="49"/>
      <c r="H37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2:H32"/>
    <mergeCell ref="A20:H20"/>
    <mergeCell ref="A23:F23"/>
    <mergeCell ref="A25:H25"/>
    <mergeCell ref="A28:F28"/>
    <mergeCell ref="A30:F30"/>
    <mergeCell ref="B37:C37"/>
    <mergeCell ref="A18:F18"/>
    <mergeCell ref="A33:F33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  <mergeCell ref="A35:F35"/>
    <mergeCell ref="B27:C27"/>
    <mergeCell ref="B26:C26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A12" workbookViewId="0">
      <selection activeCell="H26" sqref="H26:H28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26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46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32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104</v>
      </c>
      <c r="B11" s="33" t="s">
        <v>105</v>
      </c>
      <c r="C11" s="34" t="s">
        <v>106</v>
      </c>
      <c r="D11" s="35">
        <v>1</v>
      </c>
      <c r="E11" s="36">
        <v>0.2</v>
      </c>
      <c r="F11" s="35">
        <v>0.13</v>
      </c>
      <c r="G11" s="36">
        <v>0.03</v>
      </c>
      <c r="H11" s="37">
        <f>+G11/$H$30</f>
        <v>2.9126213592233007E-2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0.03</v>
      </c>
      <c r="H12" s="37">
        <f>+G12/$H$30</f>
        <v>2.9126213592233007E-2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50"/>
      <c r="B16" s="33"/>
      <c r="C16" s="34"/>
      <c r="D16" s="35"/>
      <c r="E16" s="36"/>
      <c r="F16" s="38"/>
      <c r="G16" s="36"/>
      <c r="H16" s="37"/>
    </row>
    <row r="17" spans="1:8" x14ac:dyDescent="0.25">
      <c r="A17" s="91" t="s">
        <v>113</v>
      </c>
      <c r="B17" s="91"/>
      <c r="C17" s="91"/>
      <c r="D17" s="91"/>
      <c r="E17" s="91"/>
      <c r="F17" s="91"/>
      <c r="G17" s="36">
        <v>0</v>
      </c>
      <c r="H17" s="37">
        <v>0</v>
      </c>
    </row>
    <row r="18" spans="1:8" x14ac:dyDescent="0.25">
      <c r="A18" s="26"/>
      <c r="B18" s="21"/>
      <c r="C18" s="26"/>
      <c r="D18" s="27"/>
      <c r="E18" s="28"/>
      <c r="F18" s="27"/>
      <c r="G18" s="27"/>
      <c r="H18" s="28"/>
    </row>
    <row r="19" spans="1:8" x14ac:dyDescent="0.25">
      <c r="A19" s="100" t="s">
        <v>114</v>
      </c>
      <c r="B19" s="100"/>
      <c r="C19" s="100"/>
      <c r="D19" s="100"/>
      <c r="E19" s="100"/>
      <c r="F19" s="100"/>
      <c r="G19" s="100"/>
      <c r="H19" s="100"/>
    </row>
    <row r="20" spans="1:8" x14ac:dyDescent="0.25">
      <c r="A20" s="29" t="s">
        <v>7</v>
      </c>
      <c r="B20" s="29" t="s">
        <v>8</v>
      </c>
      <c r="C20" s="29" t="s">
        <v>9</v>
      </c>
      <c r="D20" s="29" t="s">
        <v>10</v>
      </c>
      <c r="E20" s="29" t="s">
        <v>115</v>
      </c>
      <c r="F20" s="29" t="s">
        <v>116</v>
      </c>
      <c r="G20" s="29" t="s">
        <v>100</v>
      </c>
      <c r="H20" s="31" t="s">
        <v>101</v>
      </c>
    </row>
    <row r="21" spans="1:8" x14ac:dyDescent="0.25">
      <c r="A21" s="32"/>
      <c r="B21" s="33"/>
      <c r="C21" s="34"/>
      <c r="D21" s="35"/>
      <c r="E21" s="36"/>
      <c r="F21" s="39"/>
      <c r="G21" s="6"/>
      <c r="H21" s="37"/>
    </row>
    <row r="22" spans="1:8" x14ac:dyDescent="0.25">
      <c r="A22" s="91" t="s">
        <v>117</v>
      </c>
      <c r="B22" s="104"/>
      <c r="C22" s="104"/>
      <c r="D22" s="104"/>
      <c r="E22" s="104"/>
      <c r="F22" s="104"/>
      <c r="G22" s="36">
        <v>0</v>
      </c>
      <c r="H22" s="37">
        <v>0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118</v>
      </c>
      <c r="B24" s="100"/>
      <c r="C24" s="100"/>
      <c r="D24" s="100"/>
      <c r="E24" s="100"/>
      <c r="F24" s="100"/>
      <c r="G24" s="100"/>
      <c r="H24" s="100"/>
    </row>
    <row r="25" spans="1:8" ht="13.5" customHeight="1" x14ac:dyDescent="0.25">
      <c r="A25" s="29" t="s">
        <v>7</v>
      </c>
      <c r="B25" s="100" t="s">
        <v>8</v>
      </c>
      <c r="C25" s="100"/>
      <c r="D25" s="29" t="s">
        <v>119</v>
      </c>
      <c r="E25" s="29" t="s">
        <v>120</v>
      </c>
      <c r="F25" s="29" t="s">
        <v>99</v>
      </c>
      <c r="G25" s="29" t="s">
        <v>100</v>
      </c>
      <c r="H25" s="31" t="s">
        <v>101</v>
      </c>
    </row>
    <row r="26" spans="1:8" ht="12.75" customHeight="1" x14ac:dyDescent="0.25">
      <c r="A26" s="32" t="s">
        <v>240</v>
      </c>
      <c r="B26" s="94" t="s">
        <v>241</v>
      </c>
      <c r="C26" s="94"/>
      <c r="D26" s="36">
        <v>1</v>
      </c>
      <c r="E26" s="36">
        <v>3.83</v>
      </c>
      <c r="F26" s="35">
        <v>0.13</v>
      </c>
      <c r="G26" s="36">
        <f>+ROUND(F26*E26*D26,2)</f>
        <v>0.5</v>
      </c>
      <c r="H26" s="37">
        <f t="shared" ref="H26:H28" si="0">+G26/$H$30</f>
        <v>0.4854368932038835</v>
      </c>
    </row>
    <row r="27" spans="1:8" x14ac:dyDescent="0.25">
      <c r="A27" s="32" t="s">
        <v>242</v>
      </c>
      <c r="B27" s="94" t="s">
        <v>243</v>
      </c>
      <c r="C27" s="94"/>
      <c r="D27" s="36">
        <v>1</v>
      </c>
      <c r="E27" s="36">
        <v>3.87</v>
      </c>
      <c r="F27" s="35">
        <v>0.13</v>
      </c>
      <c r="G27" s="36">
        <f>+ROUND(F27*E27*D27,2)</f>
        <v>0.5</v>
      </c>
      <c r="H27" s="37">
        <f t="shared" si="0"/>
        <v>0.4854368932038835</v>
      </c>
    </row>
    <row r="28" spans="1:8" x14ac:dyDescent="0.25">
      <c r="A28" s="91" t="s">
        <v>125</v>
      </c>
      <c r="B28" s="91"/>
      <c r="C28" s="91"/>
      <c r="D28" s="91"/>
      <c r="E28" s="91"/>
      <c r="F28" s="91"/>
      <c r="G28" s="36">
        <f>SUM(G26:G27)</f>
        <v>1</v>
      </c>
      <c r="H28" s="37">
        <f t="shared" si="0"/>
        <v>0.970873786407767</v>
      </c>
    </row>
    <row r="29" spans="1:8" x14ac:dyDescent="0.25">
      <c r="A29" s="26"/>
      <c r="B29" s="21"/>
      <c r="C29" s="26"/>
      <c r="D29" s="27"/>
      <c r="E29" s="28"/>
      <c r="F29" s="27"/>
      <c r="G29" s="27"/>
      <c r="H29" s="28"/>
    </row>
    <row r="30" spans="1:8" x14ac:dyDescent="0.25">
      <c r="A30" s="92" t="s">
        <v>126</v>
      </c>
      <c r="B30" s="93"/>
      <c r="C30" s="93"/>
      <c r="D30" s="93"/>
      <c r="E30" s="93"/>
      <c r="F30" s="93"/>
      <c r="G30" s="41"/>
      <c r="H30" s="20">
        <f>+G28+G12</f>
        <v>1.03</v>
      </c>
    </row>
    <row r="31" spans="1:8" x14ac:dyDescent="0.25">
      <c r="A31" s="40"/>
      <c r="B31" s="41"/>
      <c r="C31" s="41"/>
      <c r="D31" s="41"/>
      <c r="E31" s="41"/>
      <c r="F31" s="41"/>
      <c r="G31" s="41"/>
      <c r="H31" s="20"/>
    </row>
    <row r="32" spans="1:8" x14ac:dyDescent="0.25">
      <c r="A32" s="97" t="s">
        <v>127</v>
      </c>
      <c r="B32" s="98"/>
      <c r="C32" s="98"/>
      <c r="D32" s="98"/>
      <c r="E32" s="98"/>
      <c r="F32" s="98"/>
      <c r="G32" s="98"/>
      <c r="H32" s="99"/>
    </row>
    <row r="33" spans="1:8" x14ac:dyDescent="0.25">
      <c r="A33" s="105" t="s">
        <v>128</v>
      </c>
      <c r="B33" s="105"/>
      <c r="C33" s="105"/>
      <c r="D33" s="105"/>
      <c r="E33" s="105"/>
      <c r="F33" s="105"/>
      <c r="G33" s="78"/>
      <c r="H33" s="20">
        <f>+ROUND(H30*0.2,2)</f>
        <v>0.21</v>
      </c>
    </row>
    <row r="34" spans="1:8" x14ac:dyDescent="0.25">
      <c r="A34" s="26"/>
      <c r="B34" s="21"/>
      <c r="C34" s="26"/>
      <c r="D34" s="27"/>
      <c r="E34" s="28"/>
      <c r="F34" s="27"/>
      <c r="G34" s="27"/>
      <c r="H34" s="28"/>
    </row>
    <row r="35" spans="1:8" x14ac:dyDescent="0.25">
      <c r="A35" s="102" t="s">
        <v>129</v>
      </c>
      <c r="B35" s="103"/>
      <c r="C35" s="103"/>
      <c r="D35" s="103"/>
      <c r="E35" s="103"/>
      <c r="F35" s="103"/>
      <c r="G35" s="80"/>
      <c r="H35" s="43">
        <f>+H33+H30</f>
        <v>1.24</v>
      </c>
    </row>
    <row r="36" spans="1:8" x14ac:dyDescent="0.25">
      <c r="A36" s="44"/>
      <c r="B36" s="23"/>
      <c r="C36" s="24"/>
      <c r="D36" s="45"/>
      <c r="E36" s="25"/>
      <c r="F36" s="45"/>
      <c r="G36" s="45"/>
      <c r="H36" s="25"/>
    </row>
    <row r="37" spans="1:8" x14ac:dyDescent="0.25">
      <c r="A37" s="46" t="s">
        <v>90</v>
      </c>
      <c r="B37" s="47" t="str">
        <f>+[1]!NumLetras(H35,"DÓLAR")</f>
        <v xml:space="preserve"> UN 24/100 DÓLAR</v>
      </c>
      <c r="C37" s="48"/>
      <c r="D37" s="49"/>
      <c r="E37" s="49"/>
      <c r="F37" s="49"/>
      <c r="G37" s="49"/>
      <c r="H37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5:F35"/>
    <mergeCell ref="B25:C25"/>
    <mergeCell ref="A19:H19"/>
    <mergeCell ref="A22:F22"/>
    <mergeCell ref="A24:H24"/>
    <mergeCell ref="A28:F28"/>
    <mergeCell ref="A30:F30"/>
    <mergeCell ref="A32:H32"/>
    <mergeCell ref="B26:C26"/>
    <mergeCell ref="A17:F17"/>
    <mergeCell ref="A33:F33"/>
    <mergeCell ref="B27:C27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A15" workbookViewId="0">
      <selection activeCell="H26" sqref="H26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27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47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32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104</v>
      </c>
      <c r="B11" s="33" t="s">
        <v>105</v>
      </c>
      <c r="C11" s="34" t="s">
        <v>106</v>
      </c>
      <c r="D11" s="35">
        <v>1</v>
      </c>
      <c r="E11" s="36">
        <v>0.2</v>
      </c>
      <c r="F11" s="35">
        <v>0.15</v>
      </c>
      <c r="G11" s="36">
        <v>0.03</v>
      </c>
      <c r="H11" s="37">
        <f>+G11/$H$30</f>
        <v>2.5423728813559324E-2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0.03</v>
      </c>
      <c r="H12" s="37">
        <f>+G12/$H$30</f>
        <v>2.5423728813559324E-2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50"/>
      <c r="B16" s="33"/>
      <c r="C16" s="34"/>
      <c r="D16" s="35"/>
      <c r="E16" s="36"/>
      <c r="F16" s="38"/>
      <c r="G16" s="36"/>
      <c r="H16" s="37"/>
    </row>
    <row r="17" spans="1:8" x14ac:dyDescent="0.25">
      <c r="A17" s="91" t="s">
        <v>113</v>
      </c>
      <c r="B17" s="91"/>
      <c r="C17" s="91"/>
      <c r="D17" s="91"/>
      <c r="E17" s="91"/>
      <c r="F17" s="91"/>
      <c r="G17" s="36">
        <v>0</v>
      </c>
      <c r="H17" s="37">
        <v>0</v>
      </c>
    </row>
    <row r="18" spans="1:8" x14ac:dyDescent="0.25">
      <c r="A18" s="26"/>
      <c r="B18" s="21"/>
      <c r="C18" s="26"/>
      <c r="D18" s="27"/>
      <c r="E18" s="28"/>
      <c r="F18" s="27"/>
      <c r="G18" s="27"/>
      <c r="H18" s="28"/>
    </row>
    <row r="19" spans="1:8" x14ac:dyDescent="0.25">
      <c r="A19" s="100" t="s">
        <v>114</v>
      </c>
      <c r="B19" s="100"/>
      <c r="C19" s="100"/>
      <c r="D19" s="100"/>
      <c r="E19" s="100"/>
      <c r="F19" s="100"/>
      <c r="G19" s="100"/>
      <c r="H19" s="100"/>
    </row>
    <row r="20" spans="1:8" x14ac:dyDescent="0.25">
      <c r="A20" s="29" t="s">
        <v>7</v>
      </c>
      <c r="B20" s="29" t="s">
        <v>8</v>
      </c>
      <c r="C20" s="29" t="s">
        <v>9</v>
      </c>
      <c r="D20" s="29" t="s">
        <v>10</v>
      </c>
      <c r="E20" s="29" t="s">
        <v>115</v>
      </c>
      <c r="F20" s="29" t="s">
        <v>116</v>
      </c>
      <c r="G20" s="29" t="s">
        <v>100</v>
      </c>
      <c r="H20" s="31" t="s">
        <v>101</v>
      </c>
    </row>
    <row r="21" spans="1:8" x14ac:dyDescent="0.25">
      <c r="A21" s="32"/>
      <c r="B21" s="33"/>
      <c r="C21" s="34"/>
      <c r="D21" s="35"/>
      <c r="E21" s="36"/>
      <c r="F21" s="39"/>
      <c r="G21" s="6"/>
      <c r="H21" s="37"/>
    </row>
    <row r="22" spans="1:8" x14ac:dyDescent="0.25">
      <c r="A22" s="91" t="s">
        <v>117</v>
      </c>
      <c r="B22" s="104"/>
      <c r="C22" s="104"/>
      <c r="D22" s="104"/>
      <c r="E22" s="104"/>
      <c r="F22" s="104"/>
      <c r="G22" s="36">
        <v>0</v>
      </c>
      <c r="H22" s="37">
        <v>0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118</v>
      </c>
      <c r="B24" s="100"/>
      <c r="C24" s="100"/>
      <c r="D24" s="100"/>
      <c r="E24" s="100"/>
      <c r="F24" s="100"/>
      <c r="G24" s="100"/>
      <c r="H24" s="100"/>
    </row>
    <row r="25" spans="1:8" ht="13.5" customHeight="1" x14ac:dyDescent="0.25">
      <c r="A25" s="29" t="s">
        <v>7</v>
      </c>
      <c r="B25" s="100" t="s">
        <v>8</v>
      </c>
      <c r="C25" s="100"/>
      <c r="D25" s="29" t="s">
        <v>119</v>
      </c>
      <c r="E25" s="29" t="s">
        <v>120</v>
      </c>
      <c r="F25" s="29" t="s">
        <v>99</v>
      </c>
      <c r="G25" s="29" t="s">
        <v>100</v>
      </c>
      <c r="H25" s="31" t="s">
        <v>101</v>
      </c>
    </row>
    <row r="26" spans="1:8" ht="12.75" customHeight="1" x14ac:dyDescent="0.25">
      <c r="A26" s="32" t="s">
        <v>240</v>
      </c>
      <c r="B26" s="94" t="s">
        <v>241</v>
      </c>
      <c r="C26" s="94"/>
      <c r="D26" s="36">
        <v>1</v>
      </c>
      <c r="E26" s="36">
        <v>3.83</v>
      </c>
      <c r="F26" s="35">
        <v>0.15</v>
      </c>
      <c r="G26" s="36">
        <f>+ROUND(F26*E26*D26,2)</f>
        <v>0.56999999999999995</v>
      </c>
      <c r="H26" s="37">
        <f t="shared" ref="H26:H28" si="0">+G26/$H$30</f>
        <v>0.48305084745762711</v>
      </c>
    </row>
    <row r="27" spans="1:8" x14ac:dyDescent="0.25">
      <c r="A27" s="32" t="s">
        <v>242</v>
      </c>
      <c r="B27" s="94" t="s">
        <v>243</v>
      </c>
      <c r="C27" s="94"/>
      <c r="D27" s="36">
        <v>1</v>
      </c>
      <c r="E27" s="36">
        <v>3.87</v>
      </c>
      <c r="F27" s="35">
        <v>0.15</v>
      </c>
      <c r="G27" s="36">
        <f>+ROUND(F27*E27*D27,2)</f>
        <v>0.57999999999999996</v>
      </c>
      <c r="H27" s="37">
        <f t="shared" si="0"/>
        <v>0.49152542372881353</v>
      </c>
    </row>
    <row r="28" spans="1:8" x14ac:dyDescent="0.25">
      <c r="A28" s="91" t="s">
        <v>125</v>
      </c>
      <c r="B28" s="91"/>
      <c r="C28" s="91"/>
      <c r="D28" s="91"/>
      <c r="E28" s="91"/>
      <c r="F28" s="91"/>
      <c r="G28" s="36">
        <f>SUM(G26:G27)</f>
        <v>1.1499999999999999</v>
      </c>
      <c r="H28" s="37">
        <f t="shared" si="0"/>
        <v>0.97457627118644063</v>
      </c>
    </row>
    <row r="29" spans="1:8" x14ac:dyDescent="0.25">
      <c r="A29" s="26"/>
      <c r="B29" s="21"/>
      <c r="C29" s="26"/>
      <c r="D29" s="27"/>
      <c r="E29" s="28"/>
      <c r="F29" s="27"/>
      <c r="G29" s="27"/>
      <c r="H29" s="28"/>
    </row>
    <row r="30" spans="1:8" x14ac:dyDescent="0.25">
      <c r="A30" s="92" t="s">
        <v>126</v>
      </c>
      <c r="B30" s="93"/>
      <c r="C30" s="93"/>
      <c r="D30" s="93"/>
      <c r="E30" s="93"/>
      <c r="F30" s="93"/>
      <c r="G30" s="41"/>
      <c r="H30" s="20">
        <f>+G28+G12</f>
        <v>1.18</v>
      </c>
    </row>
    <row r="31" spans="1:8" x14ac:dyDescent="0.25">
      <c r="A31" s="40"/>
      <c r="B31" s="41"/>
      <c r="C31" s="41"/>
      <c r="D31" s="41"/>
      <c r="E31" s="41"/>
      <c r="F31" s="41"/>
      <c r="G31" s="41"/>
      <c r="H31" s="20"/>
    </row>
    <row r="32" spans="1:8" x14ac:dyDescent="0.25">
      <c r="A32" s="97" t="s">
        <v>127</v>
      </c>
      <c r="B32" s="98"/>
      <c r="C32" s="98"/>
      <c r="D32" s="98"/>
      <c r="E32" s="98"/>
      <c r="F32" s="98"/>
      <c r="G32" s="98"/>
      <c r="H32" s="99"/>
    </row>
    <row r="33" spans="1:8" x14ac:dyDescent="0.25">
      <c r="A33" s="92" t="s">
        <v>128</v>
      </c>
      <c r="B33" s="93"/>
      <c r="C33" s="93"/>
      <c r="D33" s="93"/>
      <c r="E33" s="93"/>
      <c r="F33" s="93"/>
      <c r="G33" s="78"/>
      <c r="H33" s="20">
        <f>+ROUND(H30*0.2,2)</f>
        <v>0.24</v>
      </c>
    </row>
    <row r="34" spans="1:8" x14ac:dyDescent="0.25">
      <c r="A34" s="26"/>
      <c r="B34" s="21"/>
      <c r="C34" s="26"/>
      <c r="D34" s="27"/>
      <c r="E34" s="28"/>
      <c r="F34" s="27"/>
      <c r="G34" s="27"/>
      <c r="H34" s="28"/>
    </row>
    <row r="35" spans="1:8" x14ac:dyDescent="0.25">
      <c r="A35" s="102" t="s">
        <v>129</v>
      </c>
      <c r="B35" s="103"/>
      <c r="C35" s="103"/>
      <c r="D35" s="103"/>
      <c r="E35" s="103"/>
      <c r="F35" s="103"/>
      <c r="G35" s="80"/>
      <c r="H35" s="43">
        <f>+H33+H30</f>
        <v>1.42</v>
      </c>
    </row>
    <row r="36" spans="1:8" x14ac:dyDescent="0.25">
      <c r="A36" s="44"/>
      <c r="B36" s="23"/>
      <c r="C36" s="24"/>
      <c r="D36" s="45"/>
      <c r="E36" s="25"/>
      <c r="F36" s="45"/>
      <c r="G36" s="45"/>
      <c r="H36" s="25"/>
    </row>
    <row r="37" spans="1:8" x14ac:dyDescent="0.25">
      <c r="A37" s="46" t="s">
        <v>90</v>
      </c>
      <c r="B37" s="47" t="str">
        <f>+[1]!NumLetras(H35,"DÓLAR")</f>
        <v xml:space="preserve"> UN 42/100 DÓLAR</v>
      </c>
      <c r="C37" s="48"/>
      <c r="D37" s="49"/>
      <c r="E37" s="49"/>
      <c r="F37" s="49"/>
      <c r="G37" s="49"/>
      <c r="H37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5:F35"/>
    <mergeCell ref="B25:C25"/>
    <mergeCell ref="A19:H19"/>
    <mergeCell ref="A22:F22"/>
    <mergeCell ref="A24:H24"/>
    <mergeCell ref="A28:F28"/>
    <mergeCell ref="A30:F30"/>
    <mergeCell ref="A32:H32"/>
    <mergeCell ref="B26:C26"/>
    <mergeCell ref="A17:F17"/>
    <mergeCell ref="A33:F33"/>
    <mergeCell ref="B27:C27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A15" workbookViewId="0">
      <selection activeCell="H26" sqref="H26:H28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2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17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ht="24" x14ac:dyDescent="0.25">
      <c r="A11" s="32" t="s">
        <v>131</v>
      </c>
      <c r="B11" s="33" t="s">
        <v>366</v>
      </c>
      <c r="C11" s="34" t="s">
        <v>106</v>
      </c>
      <c r="D11" s="35">
        <v>1</v>
      </c>
      <c r="E11" s="36">
        <v>50</v>
      </c>
      <c r="F11" s="35">
        <v>2.3E-2</v>
      </c>
      <c r="G11" s="36">
        <v>1.1499999999999999</v>
      </c>
      <c r="H11" s="37">
        <f>+G11/$H$30</f>
        <v>0.85820895522388063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1.1499999999999999</v>
      </c>
      <c r="H12" s="37">
        <f>+G12/$H$30</f>
        <v>0.85820895522388063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50"/>
      <c r="B16" s="33"/>
      <c r="C16" s="34"/>
      <c r="D16" s="35"/>
      <c r="E16" s="36"/>
      <c r="F16" s="38"/>
      <c r="G16" s="36"/>
      <c r="H16" s="37"/>
    </row>
    <row r="17" spans="1:8" x14ac:dyDescent="0.25">
      <c r="A17" s="91" t="s">
        <v>113</v>
      </c>
      <c r="B17" s="91"/>
      <c r="C17" s="91"/>
      <c r="D17" s="91"/>
      <c r="E17" s="91"/>
      <c r="F17" s="91"/>
      <c r="G17" s="36">
        <v>0</v>
      </c>
      <c r="H17" s="37">
        <v>0</v>
      </c>
    </row>
    <row r="18" spans="1:8" x14ac:dyDescent="0.25">
      <c r="A18" s="26"/>
      <c r="B18" s="21"/>
      <c r="C18" s="26"/>
      <c r="D18" s="27"/>
      <c r="E18" s="28"/>
      <c r="F18" s="27"/>
      <c r="G18" s="27"/>
      <c r="H18" s="28"/>
    </row>
    <row r="19" spans="1:8" x14ac:dyDescent="0.25">
      <c r="A19" s="100" t="s">
        <v>114</v>
      </c>
      <c r="B19" s="100"/>
      <c r="C19" s="100"/>
      <c r="D19" s="100"/>
      <c r="E19" s="100"/>
      <c r="F19" s="100"/>
      <c r="G19" s="100"/>
      <c r="H19" s="100"/>
    </row>
    <row r="20" spans="1:8" x14ac:dyDescent="0.25">
      <c r="A20" s="29" t="s">
        <v>7</v>
      </c>
      <c r="B20" s="29" t="s">
        <v>8</v>
      </c>
      <c r="C20" s="29" t="s">
        <v>9</v>
      </c>
      <c r="D20" s="29" t="s">
        <v>10</v>
      </c>
      <c r="E20" s="29" t="s">
        <v>115</v>
      </c>
      <c r="F20" s="29" t="s">
        <v>116</v>
      </c>
      <c r="G20" s="29" t="s">
        <v>100</v>
      </c>
      <c r="H20" s="31" t="s">
        <v>101</v>
      </c>
    </row>
    <row r="21" spans="1:8" x14ac:dyDescent="0.25">
      <c r="A21" s="32"/>
      <c r="B21" s="33"/>
      <c r="C21" s="34"/>
      <c r="D21" s="35"/>
      <c r="E21" s="36"/>
      <c r="F21" s="39"/>
      <c r="G21" s="6"/>
      <c r="H21" s="37"/>
    </row>
    <row r="22" spans="1:8" x14ac:dyDescent="0.25">
      <c r="A22" s="91" t="s">
        <v>117</v>
      </c>
      <c r="B22" s="104"/>
      <c r="C22" s="104"/>
      <c r="D22" s="104"/>
      <c r="E22" s="104"/>
      <c r="F22" s="104"/>
      <c r="G22" s="36">
        <v>0</v>
      </c>
      <c r="H22" s="37">
        <v>0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118</v>
      </c>
      <c r="B24" s="100"/>
      <c r="C24" s="100"/>
      <c r="D24" s="100"/>
      <c r="E24" s="100"/>
      <c r="F24" s="100"/>
      <c r="G24" s="100"/>
      <c r="H24" s="100"/>
    </row>
    <row r="25" spans="1:8" ht="13.5" customHeight="1" x14ac:dyDescent="0.25">
      <c r="A25" s="29" t="s">
        <v>7</v>
      </c>
      <c r="B25" s="100" t="s">
        <v>8</v>
      </c>
      <c r="C25" s="100"/>
      <c r="D25" s="29" t="s">
        <v>119</v>
      </c>
      <c r="E25" s="29" t="s">
        <v>120</v>
      </c>
      <c r="F25" s="29" t="s">
        <v>99</v>
      </c>
      <c r="G25" s="29" t="s">
        <v>100</v>
      </c>
      <c r="H25" s="31" t="s">
        <v>101</v>
      </c>
    </row>
    <row r="26" spans="1:8" ht="24.75" customHeight="1" x14ac:dyDescent="0.25">
      <c r="A26" s="32" t="s">
        <v>132</v>
      </c>
      <c r="B26" s="94" t="s">
        <v>368</v>
      </c>
      <c r="C26" s="94"/>
      <c r="D26" s="36">
        <v>1</v>
      </c>
      <c r="E26" s="36">
        <v>4.29</v>
      </c>
      <c r="F26" s="35">
        <v>2.3E-2</v>
      </c>
      <c r="G26" s="36">
        <f>+ROUND(F26*E26*D26,2)</f>
        <v>0.1</v>
      </c>
      <c r="H26" s="37">
        <f t="shared" ref="H26:H28" si="0">+G26/$H$30</f>
        <v>7.4626865671641798E-2</v>
      </c>
    </row>
    <row r="27" spans="1:8" x14ac:dyDescent="0.25">
      <c r="A27" s="32" t="s">
        <v>134</v>
      </c>
      <c r="B27" s="106" t="s">
        <v>367</v>
      </c>
      <c r="C27" s="106"/>
      <c r="D27" s="36">
        <v>1</v>
      </c>
      <c r="E27" s="36">
        <v>3.83</v>
      </c>
      <c r="F27" s="35">
        <v>2.3E-2</v>
      </c>
      <c r="G27" s="36">
        <f>+ROUND(F27*E27*D27,2)</f>
        <v>0.09</v>
      </c>
      <c r="H27" s="37">
        <f t="shared" si="0"/>
        <v>6.7164179104477612E-2</v>
      </c>
    </row>
    <row r="28" spans="1:8" x14ac:dyDescent="0.25">
      <c r="A28" s="91" t="s">
        <v>125</v>
      </c>
      <c r="B28" s="91"/>
      <c r="C28" s="91"/>
      <c r="D28" s="91"/>
      <c r="E28" s="91"/>
      <c r="F28" s="91"/>
      <c r="G28" s="36">
        <f>SUM(G26:G27)</f>
        <v>0.19</v>
      </c>
      <c r="H28" s="37">
        <f t="shared" si="0"/>
        <v>0.14179104477611942</v>
      </c>
    </row>
    <row r="29" spans="1:8" x14ac:dyDescent="0.25">
      <c r="A29" s="26"/>
      <c r="B29" s="21"/>
      <c r="C29" s="26"/>
      <c r="D29" s="27"/>
      <c r="E29" s="28"/>
      <c r="F29" s="27"/>
      <c r="G29" s="27"/>
      <c r="H29" s="28"/>
    </row>
    <row r="30" spans="1:8" x14ac:dyDescent="0.25">
      <c r="A30" s="92" t="s">
        <v>126</v>
      </c>
      <c r="B30" s="93"/>
      <c r="C30" s="93"/>
      <c r="D30" s="93"/>
      <c r="E30" s="93"/>
      <c r="F30" s="93"/>
      <c r="G30" s="41"/>
      <c r="H30" s="20">
        <f>+G28+G12</f>
        <v>1.3399999999999999</v>
      </c>
    </row>
    <row r="31" spans="1:8" x14ac:dyDescent="0.25">
      <c r="A31" s="40"/>
      <c r="B31" s="41"/>
      <c r="C31" s="41"/>
      <c r="D31" s="41"/>
      <c r="E31" s="41"/>
      <c r="F31" s="41"/>
      <c r="G31" s="41"/>
      <c r="H31" s="20"/>
    </row>
    <row r="32" spans="1:8" x14ac:dyDescent="0.25">
      <c r="A32" s="97" t="s">
        <v>127</v>
      </c>
      <c r="B32" s="98"/>
      <c r="C32" s="98"/>
      <c r="D32" s="98"/>
      <c r="E32" s="98"/>
      <c r="F32" s="98"/>
      <c r="G32" s="98"/>
      <c r="H32" s="99"/>
    </row>
    <row r="33" spans="1:8" x14ac:dyDescent="0.25">
      <c r="A33" s="105" t="s">
        <v>128</v>
      </c>
      <c r="B33" s="105"/>
      <c r="C33" s="105"/>
      <c r="D33" s="105"/>
      <c r="E33" s="105"/>
      <c r="F33" s="105"/>
      <c r="G33" s="78"/>
      <c r="H33" s="20">
        <f>+ROUND(H30*0.2,2)</f>
        <v>0.27</v>
      </c>
    </row>
    <row r="34" spans="1:8" x14ac:dyDescent="0.25">
      <c r="A34" s="26"/>
      <c r="B34" s="21"/>
      <c r="C34" s="26"/>
      <c r="D34" s="27"/>
      <c r="E34" s="28"/>
      <c r="F34" s="27"/>
      <c r="G34" s="27"/>
      <c r="H34" s="28"/>
    </row>
    <row r="35" spans="1:8" x14ac:dyDescent="0.25">
      <c r="A35" s="102" t="s">
        <v>129</v>
      </c>
      <c r="B35" s="103"/>
      <c r="C35" s="103"/>
      <c r="D35" s="103"/>
      <c r="E35" s="103"/>
      <c r="F35" s="103"/>
      <c r="G35" s="80"/>
      <c r="H35" s="43">
        <f>+H33+H30</f>
        <v>1.6099999999999999</v>
      </c>
    </row>
    <row r="36" spans="1:8" x14ac:dyDescent="0.25">
      <c r="A36" s="44"/>
      <c r="B36" s="23"/>
      <c r="C36" s="24"/>
      <c r="D36" s="45"/>
      <c r="E36" s="25"/>
      <c r="F36" s="45"/>
      <c r="G36" s="45"/>
      <c r="H36" s="25"/>
    </row>
    <row r="37" spans="1:8" x14ac:dyDescent="0.25">
      <c r="A37" s="46" t="s">
        <v>90</v>
      </c>
      <c r="B37" s="1" t="str">
        <f>[1]!NumLetras(H35,"DÓLARES")</f>
        <v xml:space="preserve"> UN 61/100 DÓLARES</v>
      </c>
      <c r="C37" s="48"/>
      <c r="D37" s="49"/>
      <c r="E37" s="49"/>
      <c r="F37" s="49"/>
      <c r="G37" s="49"/>
      <c r="H37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5:F35"/>
    <mergeCell ref="B25:C25"/>
    <mergeCell ref="A19:H19"/>
    <mergeCell ref="A22:F22"/>
    <mergeCell ref="A24:H24"/>
    <mergeCell ref="A28:F28"/>
    <mergeCell ref="A30:F30"/>
    <mergeCell ref="A32:H32"/>
    <mergeCell ref="B26:C26"/>
    <mergeCell ref="A17:F17"/>
    <mergeCell ref="A33:F33"/>
    <mergeCell ref="B27:C27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A11" workbookViewId="0">
      <selection activeCell="H26" sqref="H26:H28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28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48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32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104</v>
      </c>
      <c r="B11" s="33" t="s">
        <v>105</v>
      </c>
      <c r="C11" s="34" t="s">
        <v>106</v>
      </c>
      <c r="D11" s="35">
        <v>1</v>
      </c>
      <c r="E11" s="36">
        <v>0.2</v>
      </c>
      <c r="F11" s="35">
        <v>0.19</v>
      </c>
      <c r="G11" s="36">
        <v>0.04</v>
      </c>
      <c r="H11" s="37">
        <f>+G11/$H$30</f>
        <v>2.6490066225165563E-2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0.04</v>
      </c>
      <c r="H12" s="37">
        <f>+G12/$H$30</f>
        <v>2.6490066225165563E-2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50"/>
      <c r="B16" s="33"/>
      <c r="C16" s="34"/>
      <c r="D16" s="35"/>
      <c r="E16" s="36"/>
      <c r="F16" s="38"/>
      <c r="G16" s="36"/>
      <c r="H16" s="37"/>
    </row>
    <row r="17" spans="1:8" x14ac:dyDescent="0.25">
      <c r="A17" s="91" t="s">
        <v>113</v>
      </c>
      <c r="B17" s="91"/>
      <c r="C17" s="91"/>
      <c r="D17" s="91"/>
      <c r="E17" s="91"/>
      <c r="F17" s="91"/>
      <c r="G17" s="36">
        <v>0</v>
      </c>
      <c r="H17" s="37">
        <v>0</v>
      </c>
    </row>
    <row r="18" spans="1:8" x14ac:dyDescent="0.25">
      <c r="A18" s="26"/>
      <c r="B18" s="21"/>
      <c r="C18" s="26"/>
      <c r="D18" s="27"/>
      <c r="E18" s="28"/>
      <c r="F18" s="27"/>
      <c r="G18" s="27"/>
      <c r="H18" s="28"/>
    </row>
    <row r="19" spans="1:8" x14ac:dyDescent="0.25">
      <c r="A19" s="100" t="s">
        <v>114</v>
      </c>
      <c r="B19" s="100"/>
      <c r="C19" s="100"/>
      <c r="D19" s="100"/>
      <c r="E19" s="100"/>
      <c r="F19" s="100"/>
      <c r="G19" s="100"/>
      <c r="H19" s="100"/>
    </row>
    <row r="20" spans="1:8" x14ac:dyDescent="0.25">
      <c r="A20" s="29" t="s">
        <v>7</v>
      </c>
      <c r="B20" s="29" t="s">
        <v>8</v>
      </c>
      <c r="C20" s="29" t="s">
        <v>9</v>
      </c>
      <c r="D20" s="29" t="s">
        <v>10</v>
      </c>
      <c r="E20" s="29" t="s">
        <v>115</v>
      </c>
      <c r="F20" s="29" t="s">
        <v>116</v>
      </c>
      <c r="G20" s="29" t="s">
        <v>100</v>
      </c>
      <c r="H20" s="31" t="s">
        <v>101</v>
      </c>
    </row>
    <row r="21" spans="1:8" x14ac:dyDescent="0.25">
      <c r="A21" s="32"/>
      <c r="B21" s="33"/>
      <c r="C21" s="34"/>
      <c r="D21" s="35"/>
      <c r="E21" s="36"/>
      <c r="F21" s="39"/>
      <c r="G21" s="6"/>
      <c r="H21" s="37"/>
    </row>
    <row r="22" spans="1:8" x14ac:dyDescent="0.25">
      <c r="A22" s="91" t="s">
        <v>117</v>
      </c>
      <c r="B22" s="104"/>
      <c r="C22" s="104"/>
      <c r="D22" s="104"/>
      <c r="E22" s="104"/>
      <c r="F22" s="104"/>
      <c r="G22" s="36">
        <v>0</v>
      </c>
      <c r="H22" s="37">
        <v>0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118</v>
      </c>
      <c r="B24" s="100"/>
      <c r="C24" s="100"/>
      <c r="D24" s="100"/>
      <c r="E24" s="100"/>
      <c r="F24" s="100"/>
      <c r="G24" s="100"/>
      <c r="H24" s="100"/>
    </row>
    <row r="25" spans="1:8" ht="13.5" customHeight="1" x14ac:dyDescent="0.25">
      <c r="A25" s="29" t="s">
        <v>7</v>
      </c>
      <c r="B25" s="100" t="s">
        <v>8</v>
      </c>
      <c r="C25" s="100"/>
      <c r="D25" s="29" t="s">
        <v>119</v>
      </c>
      <c r="E25" s="29" t="s">
        <v>120</v>
      </c>
      <c r="F25" s="29" t="s">
        <v>99</v>
      </c>
      <c r="G25" s="29" t="s">
        <v>100</v>
      </c>
      <c r="H25" s="31" t="s">
        <v>101</v>
      </c>
    </row>
    <row r="26" spans="1:8" ht="12.75" customHeight="1" x14ac:dyDescent="0.25">
      <c r="A26" s="32" t="s">
        <v>240</v>
      </c>
      <c r="B26" s="94" t="s">
        <v>241</v>
      </c>
      <c r="C26" s="94"/>
      <c r="D26" s="36">
        <v>1</v>
      </c>
      <c r="E26" s="36">
        <v>3.83</v>
      </c>
      <c r="F26" s="35">
        <v>0.19</v>
      </c>
      <c r="G26" s="36">
        <f>+ROUND(F26*E26*D26,2)</f>
        <v>0.73</v>
      </c>
      <c r="H26" s="37">
        <f t="shared" ref="H26:H28" si="0">+G26/$H$30</f>
        <v>0.48344370860927149</v>
      </c>
    </row>
    <row r="27" spans="1:8" x14ac:dyDescent="0.25">
      <c r="A27" s="32" t="s">
        <v>242</v>
      </c>
      <c r="B27" s="94" t="s">
        <v>243</v>
      </c>
      <c r="C27" s="94"/>
      <c r="D27" s="36">
        <v>1</v>
      </c>
      <c r="E27" s="36">
        <v>3.87</v>
      </c>
      <c r="F27" s="35">
        <v>0.19</v>
      </c>
      <c r="G27" s="36">
        <f>+ROUND(F27*E27*D27,2)</f>
        <v>0.74</v>
      </c>
      <c r="H27" s="37">
        <f t="shared" si="0"/>
        <v>0.49006622516556292</v>
      </c>
    </row>
    <row r="28" spans="1:8" x14ac:dyDescent="0.25">
      <c r="A28" s="91" t="s">
        <v>125</v>
      </c>
      <c r="B28" s="91"/>
      <c r="C28" s="91"/>
      <c r="D28" s="91"/>
      <c r="E28" s="91"/>
      <c r="F28" s="91"/>
      <c r="G28" s="36">
        <f>SUM(G26:G27)</f>
        <v>1.47</v>
      </c>
      <c r="H28" s="37">
        <f t="shared" si="0"/>
        <v>0.97350993377483441</v>
      </c>
    </row>
    <row r="29" spans="1:8" x14ac:dyDescent="0.25">
      <c r="A29" s="26"/>
      <c r="B29" s="21"/>
      <c r="C29" s="26"/>
      <c r="D29" s="27"/>
      <c r="E29" s="28"/>
      <c r="F29" s="27"/>
      <c r="G29" s="27"/>
      <c r="H29" s="28"/>
    </row>
    <row r="30" spans="1:8" x14ac:dyDescent="0.25">
      <c r="A30" s="92" t="s">
        <v>126</v>
      </c>
      <c r="B30" s="93"/>
      <c r="C30" s="93"/>
      <c r="D30" s="93"/>
      <c r="E30" s="93"/>
      <c r="F30" s="93"/>
      <c r="G30" s="41"/>
      <c r="H30" s="20">
        <f>+G28+G12</f>
        <v>1.51</v>
      </c>
    </row>
    <row r="31" spans="1:8" x14ac:dyDescent="0.25">
      <c r="A31" s="40"/>
      <c r="B31" s="41"/>
      <c r="C31" s="41"/>
      <c r="D31" s="41"/>
      <c r="E31" s="41"/>
      <c r="F31" s="41"/>
      <c r="G31" s="41"/>
      <c r="H31" s="20"/>
    </row>
    <row r="32" spans="1:8" x14ac:dyDescent="0.25">
      <c r="A32" s="97" t="s">
        <v>127</v>
      </c>
      <c r="B32" s="98"/>
      <c r="C32" s="98"/>
      <c r="D32" s="98"/>
      <c r="E32" s="98"/>
      <c r="F32" s="98"/>
      <c r="G32" s="98"/>
      <c r="H32" s="99"/>
    </row>
    <row r="33" spans="1:8" x14ac:dyDescent="0.25">
      <c r="A33" s="92" t="s">
        <v>128</v>
      </c>
      <c r="B33" s="93"/>
      <c r="C33" s="93"/>
      <c r="D33" s="93"/>
      <c r="E33" s="93"/>
      <c r="F33" s="93"/>
      <c r="G33" s="78"/>
      <c r="H33" s="20">
        <f>+ROUND(H30*0.2,2)</f>
        <v>0.3</v>
      </c>
    </row>
    <row r="34" spans="1:8" x14ac:dyDescent="0.25">
      <c r="A34" s="26"/>
      <c r="B34" s="21"/>
      <c r="C34" s="26"/>
      <c r="D34" s="27"/>
      <c r="E34" s="28"/>
      <c r="F34" s="27"/>
      <c r="G34" s="27"/>
      <c r="H34" s="28"/>
    </row>
    <row r="35" spans="1:8" x14ac:dyDescent="0.25">
      <c r="A35" s="102" t="s">
        <v>129</v>
      </c>
      <c r="B35" s="103"/>
      <c r="C35" s="103"/>
      <c r="D35" s="103"/>
      <c r="E35" s="103"/>
      <c r="F35" s="103"/>
      <c r="G35" s="80"/>
      <c r="H35" s="43">
        <f>+H33+H30</f>
        <v>1.81</v>
      </c>
    </row>
    <row r="36" spans="1:8" x14ac:dyDescent="0.25">
      <c r="A36" s="44"/>
      <c r="B36" s="23"/>
      <c r="C36" s="24"/>
      <c r="D36" s="45"/>
      <c r="E36" s="25"/>
      <c r="F36" s="45"/>
      <c r="G36" s="45"/>
      <c r="H36" s="25"/>
    </row>
    <row r="37" spans="1:8" x14ac:dyDescent="0.25">
      <c r="A37" s="46" t="s">
        <v>90</v>
      </c>
      <c r="B37" s="47" t="str">
        <f>+[1]!NumLetras(H35,"DÓLAR")</f>
        <v xml:space="preserve"> UN 81/100 DÓLAR</v>
      </c>
      <c r="C37" s="48"/>
      <c r="D37" s="49"/>
      <c r="E37" s="49"/>
      <c r="F37" s="49"/>
      <c r="G37" s="49"/>
      <c r="H37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5:F35"/>
    <mergeCell ref="B25:C25"/>
    <mergeCell ref="A19:H19"/>
    <mergeCell ref="A22:F22"/>
    <mergeCell ref="A24:H24"/>
    <mergeCell ref="A28:F28"/>
    <mergeCell ref="A30:F30"/>
    <mergeCell ref="A32:H32"/>
    <mergeCell ref="B26:C26"/>
    <mergeCell ref="A17:F17"/>
    <mergeCell ref="A33:F33"/>
    <mergeCell ref="B27:C27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opLeftCell="A7" workbookViewId="0">
      <selection activeCell="H11" sqref="H11:H12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29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50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104</v>
      </c>
      <c r="B11" s="33" t="s">
        <v>105</v>
      </c>
      <c r="C11" s="34" t="s">
        <v>106</v>
      </c>
      <c r="D11" s="35">
        <v>1</v>
      </c>
      <c r="E11" s="36">
        <v>0.2</v>
      </c>
      <c r="F11" s="35">
        <v>1.35</v>
      </c>
      <c r="G11" s="36">
        <v>0.27</v>
      </c>
      <c r="H11" s="37">
        <f t="shared" ref="H11:H12" si="0">+G11/$H$29</f>
        <v>2.5447690857681435E-2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0.27</v>
      </c>
      <c r="H12" s="37">
        <f t="shared" si="0"/>
        <v>2.5447690857681435E-2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50"/>
      <c r="B16" s="33"/>
      <c r="C16" s="34"/>
      <c r="D16" s="35"/>
      <c r="E16" s="36"/>
      <c r="F16" s="38"/>
      <c r="G16" s="36"/>
      <c r="H16" s="37"/>
    </row>
    <row r="17" spans="1:8" x14ac:dyDescent="0.25">
      <c r="A17" s="91" t="s">
        <v>113</v>
      </c>
      <c r="B17" s="91"/>
      <c r="C17" s="91"/>
      <c r="D17" s="91"/>
      <c r="E17" s="91"/>
      <c r="F17" s="91"/>
      <c r="G17" s="36">
        <v>0</v>
      </c>
      <c r="H17" s="37">
        <v>0</v>
      </c>
    </row>
    <row r="18" spans="1:8" x14ac:dyDescent="0.25">
      <c r="A18" s="26"/>
      <c r="B18" s="21"/>
      <c r="C18" s="26"/>
      <c r="D18" s="27"/>
      <c r="E18" s="28"/>
      <c r="F18" s="27"/>
      <c r="G18" s="27"/>
      <c r="H18" s="28"/>
    </row>
    <row r="19" spans="1:8" x14ac:dyDescent="0.25">
      <c r="A19" s="100" t="s">
        <v>114</v>
      </c>
      <c r="B19" s="100"/>
      <c r="C19" s="100"/>
      <c r="D19" s="100"/>
      <c r="E19" s="100"/>
      <c r="F19" s="100"/>
      <c r="G19" s="100"/>
      <c r="H19" s="100"/>
    </row>
    <row r="20" spans="1:8" x14ac:dyDescent="0.25">
      <c r="A20" s="29" t="s">
        <v>7</v>
      </c>
      <c r="B20" s="29" t="s">
        <v>8</v>
      </c>
      <c r="C20" s="29" t="s">
        <v>9</v>
      </c>
      <c r="D20" s="29" t="s">
        <v>10</v>
      </c>
      <c r="E20" s="29" t="s">
        <v>115</v>
      </c>
      <c r="F20" s="29" t="s">
        <v>116</v>
      </c>
      <c r="G20" s="29" t="s">
        <v>100</v>
      </c>
      <c r="H20" s="31" t="s">
        <v>101</v>
      </c>
    </row>
    <row r="21" spans="1:8" x14ac:dyDescent="0.25">
      <c r="A21" s="32"/>
      <c r="B21" s="33"/>
      <c r="C21" s="34"/>
      <c r="D21" s="35"/>
      <c r="E21" s="36"/>
      <c r="F21" s="39"/>
      <c r="G21" s="6"/>
      <c r="H21" s="37"/>
    </row>
    <row r="22" spans="1:8" x14ac:dyDescent="0.25">
      <c r="A22" s="91" t="s">
        <v>117</v>
      </c>
      <c r="B22" s="104"/>
      <c r="C22" s="104"/>
      <c r="D22" s="104"/>
      <c r="E22" s="104"/>
      <c r="F22" s="104"/>
      <c r="G22" s="36">
        <v>0</v>
      </c>
      <c r="H22" s="37">
        <v>0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118</v>
      </c>
      <c r="B24" s="100"/>
      <c r="C24" s="100"/>
      <c r="D24" s="100"/>
      <c r="E24" s="100"/>
      <c r="F24" s="100"/>
      <c r="G24" s="100"/>
      <c r="H24" s="100"/>
    </row>
    <row r="25" spans="1:8" ht="13.5" customHeight="1" x14ac:dyDescent="0.25">
      <c r="A25" s="29" t="s">
        <v>7</v>
      </c>
      <c r="B25" s="100" t="s">
        <v>8</v>
      </c>
      <c r="C25" s="100"/>
      <c r="D25" s="29" t="s">
        <v>119</v>
      </c>
      <c r="E25" s="29" t="s">
        <v>120</v>
      </c>
      <c r="F25" s="29" t="s">
        <v>99</v>
      </c>
      <c r="G25" s="29" t="s">
        <v>100</v>
      </c>
      <c r="H25" s="31" t="s">
        <v>101</v>
      </c>
    </row>
    <row r="26" spans="1:8" ht="12.75" customHeight="1" x14ac:dyDescent="0.25">
      <c r="A26" s="32" t="s">
        <v>134</v>
      </c>
      <c r="B26" s="94" t="s">
        <v>135</v>
      </c>
      <c r="C26" s="94"/>
      <c r="D26" s="36">
        <v>2</v>
      </c>
      <c r="E26" s="36">
        <v>3.83</v>
      </c>
      <c r="F26" s="35">
        <v>1.35</v>
      </c>
      <c r="G26" s="36">
        <f>+ROUND(F26*E26*D26,2)</f>
        <v>10.34</v>
      </c>
      <c r="H26" s="37">
        <f>+G26/$H$29</f>
        <v>0.97455230914231861</v>
      </c>
    </row>
    <row r="27" spans="1:8" x14ac:dyDescent="0.25">
      <c r="A27" s="91" t="s">
        <v>125</v>
      </c>
      <c r="B27" s="91"/>
      <c r="C27" s="91"/>
      <c r="D27" s="91"/>
      <c r="E27" s="91"/>
      <c r="F27" s="91"/>
      <c r="G27" s="36">
        <f>SUM(G26)</f>
        <v>10.34</v>
      </c>
      <c r="H27" s="37">
        <f>+G27/$H$29</f>
        <v>0.97455230914231861</v>
      </c>
    </row>
    <row r="28" spans="1:8" x14ac:dyDescent="0.25">
      <c r="A28" s="26"/>
      <c r="B28" s="21"/>
      <c r="C28" s="26"/>
      <c r="D28" s="27"/>
      <c r="E28" s="28"/>
      <c r="F28" s="27"/>
      <c r="G28" s="27"/>
      <c r="H28" s="28"/>
    </row>
    <row r="29" spans="1:8" x14ac:dyDescent="0.25">
      <c r="A29" s="92" t="s">
        <v>126</v>
      </c>
      <c r="B29" s="93"/>
      <c r="C29" s="93"/>
      <c r="D29" s="93"/>
      <c r="E29" s="93"/>
      <c r="F29" s="93"/>
      <c r="G29" s="41"/>
      <c r="H29" s="20">
        <f>+G27+G12</f>
        <v>10.61</v>
      </c>
    </row>
    <row r="30" spans="1:8" x14ac:dyDescent="0.25">
      <c r="A30" s="40"/>
      <c r="B30" s="41"/>
      <c r="C30" s="41"/>
      <c r="D30" s="41"/>
      <c r="E30" s="41"/>
      <c r="F30" s="41"/>
      <c r="G30" s="41"/>
      <c r="H30" s="20"/>
    </row>
    <row r="31" spans="1:8" x14ac:dyDescent="0.25">
      <c r="A31" s="97" t="s">
        <v>127</v>
      </c>
      <c r="B31" s="98"/>
      <c r="C31" s="98"/>
      <c r="D31" s="98"/>
      <c r="E31" s="98"/>
      <c r="F31" s="98"/>
      <c r="G31" s="98"/>
      <c r="H31" s="99"/>
    </row>
    <row r="32" spans="1:8" x14ac:dyDescent="0.25">
      <c r="A32" s="92" t="s">
        <v>128</v>
      </c>
      <c r="B32" s="93"/>
      <c r="C32" s="93"/>
      <c r="D32" s="93"/>
      <c r="E32" s="93"/>
      <c r="F32" s="93"/>
      <c r="G32" s="78"/>
      <c r="H32" s="20">
        <f>+ROUND(H29*0.2,2)</f>
        <v>2.12</v>
      </c>
    </row>
    <row r="33" spans="1:8" x14ac:dyDescent="0.25">
      <c r="A33" s="26"/>
      <c r="B33" s="21"/>
      <c r="C33" s="26"/>
      <c r="D33" s="27"/>
      <c r="E33" s="28"/>
      <c r="F33" s="27"/>
      <c r="G33" s="27"/>
      <c r="H33" s="28"/>
    </row>
    <row r="34" spans="1:8" x14ac:dyDescent="0.25">
      <c r="A34" s="102" t="s">
        <v>129</v>
      </c>
      <c r="B34" s="103"/>
      <c r="C34" s="103"/>
      <c r="D34" s="103"/>
      <c r="E34" s="103"/>
      <c r="F34" s="103"/>
      <c r="G34" s="80"/>
      <c r="H34" s="43">
        <f>+H32+H29</f>
        <v>12.73</v>
      </c>
    </row>
    <row r="35" spans="1:8" x14ac:dyDescent="0.25">
      <c r="A35" s="44"/>
      <c r="B35" s="23"/>
      <c r="C35" s="24"/>
      <c r="D35" s="45"/>
      <c r="E35" s="25"/>
      <c r="F35" s="45"/>
      <c r="G35" s="45"/>
      <c r="H35" s="25"/>
    </row>
    <row r="36" spans="1:8" x14ac:dyDescent="0.25">
      <c r="A36" s="46" t="s">
        <v>90</v>
      </c>
      <c r="B36" s="47" t="str">
        <f>+[1]!NumLetras(H34,"DÓLAR")</f>
        <v xml:space="preserve"> DOCE 73/100 </v>
      </c>
      <c r="C36" s="48"/>
      <c r="D36" s="49"/>
      <c r="E36" s="49"/>
      <c r="F36" s="49"/>
      <c r="G36" s="49"/>
      <c r="H36" s="49"/>
    </row>
  </sheetData>
  <sheetProtection formatCells="0" formatColumns="0" formatRows="0" insertColumns="0" insertRows="0" insertHyperlinks="0" deleteColumns="0" deleteRows="0" sort="0" autoFilter="0" pivotTables="0"/>
  <mergeCells count="21">
    <mergeCell ref="A34:F34"/>
    <mergeCell ref="B25:C25"/>
    <mergeCell ref="A19:H19"/>
    <mergeCell ref="A22:F22"/>
    <mergeCell ref="A24:H24"/>
    <mergeCell ref="A27:F27"/>
    <mergeCell ref="A29:F29"/>
    <mergeCell ref="A31:H31"/>
    <mergeCell ref="B26:C26"/>
    <mergeCell ref="A17:F17"/>
    <mergeCell ref="A32:F32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A5" workbookViewId="0">
      <selection activeCell="H17" sqref="H17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30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51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16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104</v>
      </c>
      <c r="B11" s="33" t="s">
        <v>105</v>
      </c>
      <c r="C11" s="34" t="s">
        <v>106</v>
      </c>
      <c r="D11" s="35">
        <v>0.11600000000000001</v>
      </c>
      <c r="E11" s="36">
        <v>0.2</v>
      </c>
      <c r="F11" s="35">
        <v>1</v>
      </c>
      <c r="G11" s="36">
        <v>0.02</v>
      </c>
      <c r="H11" s="37">
        <f t="shared" ref="H11:H12" si="0">+G11/$H$30</f>
        <v>4.2553191489361712E-3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0.02</v>
      </c>
      <c r="H12" s="37">
        <f t="shared" si="0"/>
        <v>4.2553191489361712E-3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ht="36" x14ac:dyDescent="0.25">
      <c r="A16" s="32" t="s">
        <v>244</v>
      </c>
      <c r="B16" s="33" t="s">
        <v>245</v>
      </c>
      <c r="C16" s="34" t="s">
        <v>16</v>
      </c>
      <c r="D16" s="35">
        <v>1</v>
      </c>
      <c r="E16" s="36">
        <v>2.9</v>
      </c>
      <c r="F16" s="38"/>
      <c r="G16" s="36">
        <v>2.9</v>
      </c>
      <c r="H16" s="37">
        <f t="shared" ref="H16:H17" si="1">+G16/$H$30</f>
        <v>0.61702127659574479</v>
      </c>
    </row>
    <row r="17" spans="1:8" x14ac:dyDescent="0.25">
      <c r="A17" s="91" t="s">
        <v>113</v>
      </c>
      <c r="B17" s="91"/>
      <c r="C17" s="91"/>
      <c r="D17" s="91"/>
      <c r="E17" s="91"/>
      <c r="F17" s="91"/>
      <c r="G17" s="36">
        <v>2.9</v>
      </c>
      <c r="H17" s="37">
        <f t="shared" si="1"/>
        <v>0.61702127659574479</v>
      </c>
    </row>
    <row r="18" spans="1:8" x14ac:dyDescent="0.25">
      <c r="A18" s="26"/>
      <c r="B18" s="21"/>
      <c r="C18" s="26"/>
      <c r="D18" s="27"/>
      <c r="E18" s="28"/>
      <c r="F18" s="27"/>
      <c r="G18" s="27"/>
      <c r="H18" s="28"/>
    </row>
    <row r="19" spans="1:8" x14ac:dyDescent="0.25">
      <c r="A19" s="100" t="s">
        <v>114</v>
      </c>
      <c r="B19" s="100"/>
      <c r="C19" s="100"/>
      <c r="D19" s="100"/>
      <c r="E19" s="100"/>
      <c r="F19" s="100"/>
      <c r="G19" s="100"/>
      <c r="H19" s="100"/>
    </row>
    <row r="20" spans="1:8" x14ac:dyDescent="0.25">
      <c r="A20" s="29" t="s">
        <v>7</v>
      </c>
      <c r="B20" s="29" t="s">
        <v>8</v>
      </c>
      <c r="C20" s="29" t="s">
        <v>9</v>
      </c>
      <c r="D20" s="29" t="s">
        <v>10</v>
      </c>
      <c r="E20" s="29" t="s">
        <v>115</v>
      </c>
      <c r="F20" s="29" t="s">
        <v>116</v>
      </c>
      <c r="G20" s="29" t="s">
        <v>100</v>
      </c>
      <c r="H20" s="31" t="s">
        <v>101</v>
      </c>
    </row>
    <row r="21" spans="1:8" x14ac:dyDescent="0.25">
      <c r="A21" s="32"/>
      <c r="B21" s="33"/>
      <c r="C21" s="34"/>
      <c r="D21" s="35"/>
      <c r="E21" s="36"/>
      <c r="F21" s="39"/>
      <c r="G21" s="6"/>
      <c r="H21" s="37"/>
    </row>
    <row r="22" spans="1:8" x14ac:dyDescent="0.25">
      <c r="A22" s="91" t="s">
        <v>117</v>
      </c>
      <c r="B22" s="104"/>
      <c r="C22" s="104"/>
      <c r="D22" s="104"/>
      <c r="E22" s="104"/>
      <c r="F22" s="104"/>
      <c r="G22" s="36">
        <v>0</v>
      </c>
      <c r="H22" s="37">
        <v>0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118</v>
      </c>
      <c r="B24" s="100"/>
      <c r="C24" s="100"/>
      <c r="D24" s="100"/>
      <c r="E24" s="100"/>
      <c r="F24" s="100"/>
      <c r="G24" s="100"/>
      <c r="H24" s="100"/>
    </row>
    <row r="25" spans="1:8" ht="13.5" customHeight="1" x14ac:dyDescent="0.25">
      <c r="A25" s="29" t="s">
        <v>7</v>
      </c>
      <c r="B25" s="100" t="s">
        <v>8</v>
      </c>
      <c r="C25" s="100"/>
      <c r="D25" s="29" t="s">
        <v>119</v>
      </c>
      <c r="E25" s="29" t="s">
        <v>120</v>
      </c>
      <c r="F25" s="29" t="s">
        <v>99</v>
      </c>
      <c r="G25" s="29" t="s">
        <v>100</v>
      </c>
      <c r="H25" s="31" t="s">
        <v>101</v>
      </c>
    </row>
    <row r="26" spans="1:8" ht="12.75" customHeight="1" x14ac:dyDescent="0.25">
      <c r="A26" s="32" t="s">
        <v>134</v>
      </c>
      <c r="B26" s="94" t="s">
        <v>135</v>
      </c>
      <c r="C26" s="94"/>
      <c r="D26" s="36">
        <v>3</v>
      </c>
      <c r="E26" s="36">
        <v>3.83</v>
      </c>
      <c r="F26" s="35">
        <v>0.11600000000000001</v>
      </c>
      <c r="G26" s="36">
        <f>+ROUND(F26*E26*D26,2)</f>
        <v>1.33</v>
      </c>
      <c r="H26" s="37">
        <f t="shared" ref="H26:H27" si="2">+G26/$H$30</f>
        <v>0.28297872340425539</v>
      </c>
    </row>
    <row r="27" spans="1:8" x14ac:dyDescent="0.25">
      <c r="A27" s="32" t="s">
        <v>212</v>
      </c>
      <c r="B27" s="94" t="s">
        <v>213</v>
      </c>
      <c r="C27" s="94"/>
      <c r="D27" s="36">
        <v>1</v>
      </c>
      <c r="E27" s="36">
        <v>3.87</v>
      </c>
      <c r="F27" s="35">
        <v>0.11600000000000001</v>
      </c>
      <c r="G27" s="36">
        <f>+ROUND(F27*E27*D27,2)</f>
        <v>0.45</v>
      </c>
      <c r="H27" s="37">
        <f t="shared" si="2"/>
        <v>9.5744680851063843E-2</v>
      </c>
    </row>
    <row r="28" spans="1:8" x14ac:dyDescent="0.25">
      <c r="A28" s="91" t="s">
        <v>125</v>
      </c>
      <c r="B28" s="91"/>
      <c r="C28" s="91"/>
      <c r="D28" s="91"/>
      <c r="E28" s="91"/>
      <c r="F28" s="91"/>
      <c r="G28" s="36">
        <f>SUM(G26:G27)</f>
        <v>1.78</v>
      </c>
      <c r="H28" s="37">
        <f>+G28/$H$30</f>
        <v>0.3787234042553192</v>
      </c>
    </row>
    <row r="29" spans="1:8" x14ac:dyDescent="0.25">
      <c r="A29" s="26"/>
      <c r="B29" s="21"/>
      <c r="C29" s="26"/>
      <c r="D29" s="27"/>
      <c r="E29" s="28"/>
      <c r="F29" s="27"/>
      <c r="G29" s="27"/>
      <c r="H29" s="28"/>
    </row>
    <row r="30" spans="1:8" x14ac:dyDescent="0.25">
      <c r="A30" s="92" t="s">
        <v>126</v>
      </c>
      <c r="B30" s="93"/>
      <c r="C30" s="93"/>
      <c r="D30" s="93"/>
      <c r="E30" s="93"/>
      <c r="F30" s="93"/>
      <c r="G30" s="41"/>
      <c r="H30" s="20">
        <f>+G28+G17+G12</f>
        <v>4.6999999999999993</v>
      </c>
    </row>
    <row r="31" spans="1:8" x14ac:dyDescent="0.25">
      <c r="A31" s="40"/>
      <c r="B31" s="41"/>
      <c r="C31" s="41"/>
      <c r="D31" s="41"/>
      <c r="E31" s="41"/>
      <c r="F31" s="41"/>
      <c r="G31" s="41"/>
      <c r="H31" s="20"/>
    </row>
    <row r="32" spans="1:8" x14ac:dyDescent="0.25">
      <c r="A32" s="97" t="s">
        <v>127</v>
      </c>
      <c r="B32" s="98"/>
      <c r="C32" s="98"/>
      <c r="D32" s="98"/>
      <c r="E32" s="98"/>
      <c r="F32" s="98"/>
      <c r="G32" s="98"/>
      <c r="H32" s="99"/>
    </row>
    <row r="33" spans="1:8" x14ac:dyDescent="0.25">
      <c r="A33" s="92" t="s">
        <v>128</v>
      </c>
      <c r="B33" s="93"/>
      <c r="C33" s="93"/>
      <c r="D33" s="93"/>
      <c r="E33" s="93"/>
      <c r="F33" s="93"/>
      <c r="G33" s="78"/>
      <c r="H33" s="20">
        <f>+ROUND(H30*0.2,2)</f>
        <v>0.94</v>
      </c>
    </row>
    <row r="34" spans="1:8" x14ac:dyDescent="0.25">
      <c r="A34" s="26"/>
      <c r="B34" s="21"/>
      <c r="C34" s="26"/>
      <c r="D34" s="27"/>
      <c r="E34" s="28"/>
      <c r="F34" s="27"/>
      <c r="G34" s="27"/>
      <c r="H34" s="28"/>
    </row>
    <row r="35" spans="1:8" x14ac:dyDescent="0.25">
      <c r="A35" s="102" t="s">
        <v>129</v>
      </c>
      <c r="B35" s="103"/>
      <c r="C35" s="103"/>
      <c r="D35" s="103"/>
      <c r="E35" s="103"/>
      <c r="F35" s="103"/>
      <c r="G35" s="80"/>
      <c r="H35" s="43">
        <f>+H33+H30</f>
        <v>5.6399999999999988</v>
      </c>
    </row>
    <row r="36" spans="1:8" x14ac:dyDescent="0.25">
      <c r="A36" s="44"/>
      <c r="B36" s="23"/>
      <c r="C36" s="24"/>
      <c r="D36" s="45"/>
      <c r="E36" s="25"/>
      <c r="F36" s="45"/>
      <c r="G36" s="45"/>
      <c r="H36" s="25"/>
    </row>
    <row r="37" spans="1:8" x14ac:dyDescent="0.25">
      <c r="A37" s="46" t="s">
        <v>90</v>
      </c>
      <c r="B37" s="47" t="str">
        <f>+[1]!NumLetras(H35,"DÓLAR")</f>
        <v xml:space="preserve"> CINCO 64/100 </v>
      </c>
      <c r="C37" s="48"/>
      <c r="D37" s="49"/>
      <c r="E37" s="49"/>
      <c r="F37" s="49"/>
      <c r="G37" s="49"/>
      <c r="H37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5:F35"/>
    <mergeCell ref="B25:C25"/>
    <mergeCell ref="A19:H19"/>
    <mergeCell ref="A22:F22"/>
    <mergeCell ref="A24:H24"/>
    <mergeCell ref="A28:F28"/>
    <mergeCell ref="A30:F30"/>
    <mergeCell ref="A32:H32"/>
    <mergeCell ref="B26:C26"/>
    <mergeCell ref="A17:F17"/>
    <mergeCell ref="A33:F33"/>
    <mergeCell ref="B27:C27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topLeftCell="A7" workbookViewId="0">
      <selection activeCell="E29" sqref="E29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31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23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65" t="s">
        <v>7</v>
      </c>
      <c r="B10" s="65" t="s">
        <v>8</v>
      </c>
      <c r="C10" s="65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68" t="s">
        <v>139</v>
      </c>
      <c r="C11" s="34" t="s">
        <v>35</v>
      </c>
      <c r="D11" s="35">
        <v>2</v>
      </c>
      <c r="E11" s="36">
        <v>0.2</v>
      </c>
      <c r="F11" s="35">
        <v>0.8</v>
      </c>
      <c r="G11" s="36">
        <v>0.32</v>
      </c>
      <c r="H11" s="37">
        <f t="shared" ref="H11:H13" si="0">+G11/$H$34</f>
        <v>2.3805981252789767E-3</v>
      </c>
    </row>
    <row r="12" spans="1:8" s="1" customFormat="1" ht="12" x14ac:dyDescent="0.2">
      <c r="A12" s="32" t="s">
        <v>158</v>
      </c>
      <c r="B12" s="68" t="s">
        <v>159</v>
      </c>
      <c r="C12" s="34" t="s">
        <v>35</v>
      </c>
      <c r="D12" s="35">
        <v>1</v>
      </c>
      <c r="E12" s="36">
        <v>1</v>
      </c>
      <c r="F12" s="35">
        <v>0.4</v>
      </c>
      <c r="G12" s="36">
        <v>0.4</v>
      </c>
      <c r="H12" s="37">
        <f t="shared" si="0"/>
        <v>2.9757476565987211E-3</v>
      </c>
    </row>
    <row r="13" spans="1:8" s="1" customFormat="1" ht="12" x14ac:dyDescent="0.2">
      <c r="A13" s="91" t="s">
        <v>109</v>
      </c>
      <c r="B13" s="91"/>
      <c r="C13" s="91"/>
      <c r="D13" s="91"/>
      <c r="E13" s="91"/>
      <c r="F13" s="91"/>
      <c r="G13" s="36">
        <f>SUM(G11:G12)</f>
        <v>0.72</v>
      </c>
      <c r="H13" s="37">
        <f t="shared" si="0"/>
        <v>5.3563457818776973E-3</v>
      </c>
    </row>
    <row r="14" spans="1:8" s="1" customFormat="1" ht="12" x14ac:dyDescent="0.2">
      <c r="A14" s="26"/>
      <c r="B14" s="21"/>
      <c r="C14" s="26"/>
      <c r="D14" s="27"/>
      <c r="E14" s="28"/>
      <c r="F14" s="27"/>
      <c r="G14" s="27"/>
      <c r="H14" s="28"/>
    </row>
    <row r="15" spans="1:8" s="1" customFormat="1" ht="12" x14ac:dyDescent="0.2">
      <c r="A15" s="100" t="s">
        <v>110</v>
      </c>
      <c r="B15" s="100"/>
      <c r="C15" s="100"/>
      <c r="D15" s="100"/>
      <c r="E15" s="100"/>
      <c r="F15" s="100"/>
      <c r="G15" s="100"/>
      <c r="H15" s="100"/>
    </row>
    <row r="16" spans="1:8" s="1" customFormat="1" ht="12" x14ac:dyDescent="0.2">
      <c r="A16" s="65" t="s">
        <v>7</v>
      </c>
      <c r="B16" s="65" t="s">
        <v>8</v>
      </c>
      <c r="C16" s="65" t="s">
        <v>9</v>
      </c>
      <c r="D16" s="30" t="s">
        <v>10</v>
      </c>
      <c r="E16" s="31" t="s">
        <v>98</v>
      </c>
      <c r="F16" s="38"/>
      <c r="G16" s="31" t="s">
        <v>100</v>
      </c>
      <c r="H16" s="31" t="s">
        <v>101</v>
      </c>
    </row>
    <row r="17" spans="1:8" s="1" customFormat="1" ht="36" x14ac:dyDescent="0.2">
      <c r="A17" s="32" t="s">
        <v>154</v>
      </c>
      <c r="B17" s="68" t="s">
        <v>155</v>
      </c>
      <c r="C17" s="34" t="s">
        <v>58</v>
      </c>
      <c r="D17" s="35">
        <v>0.25</v>
      </c>
      <c r="E17" s="36">
        <v>1.08</v>
      </c>
      <c r="F17" s="38"/>
      <c r="G17" s="36">
        <v>0.27</v>
      </c>
      <c r="H17" s="37">
        <f t="shared" ref="H17:H19" si="1">+G17/$H$34</f>
        <v>2.0086296682041366E-3</v>
      </c>
    </row>
    <row r="18" spans="1:8" s="1" customFormat="1" ht="36" x14ac:dyDescent="0.2">
      <c r="A18" s="50" t="s">
        <v>160</v>
      </c>
      <c r="B18" s="68" t="s">
        <v>161</v>
      </c>
      <c r="C18" s="34" t="s">
        <v>18</v>
      </c>
      <c r="D18" s="35">
        <v>1</v>
      </c>
      <c r="E18" s="36">
        <v>102</v>
      </c>
      <c r="F18" s="38"/>
      <c r="G18" s="36">
        <v>102</v>
      </c>
      <c r="H18" s="37">
        <f t="shared" si="1"/>
        <v>0.75881565243267379</v>
      </c>
    </row>
    <row r="19" spans="1:8" s="1" customFormat="1" ht="12" x14ac:dyDescent="0.2">
      <c r="A19" s="91" t="s">
        <v>113</v>
      </c>
      <c r="B19" s="91"/>
      <c r="C19" s="91"/>
      <c r="D19" s="91"/>
      <c r="E19" s="91"/>
      <c r="F19" s="91"/>
      <c r="G19" s="36">
        <f>SUM(G17:G18)</f>
        <v>102.27</v>
      </c>
      <c r="H19" s="37">
        <f t="shared" si="1"/>
        <v>0.76082428210087794</v>
      </c>
    </row>
    <row r="20" spans="1:8" s="1" customFormat="1" ht="12" x14ac:dyDescent="0.2">
      <c r="A20" s="26"/>
      <c r="B20" s="21"/>
      <c r="C20" s="26"/>
      <c r="D20" s="27"/>
      <c r="E20" s="28"/>
      <c r="F20" s="27"/>
      <c r="G20" s="27"/>
      <c r="H20" s="28"/>
    </row>
    <row r="21" spans="1:8" s="1" customFormat="1" ht="12" x14ac:dyDescent="0.2">
      <c r="A21" s="100" t="s">
        <v>114</v>
      </c>
      <c r="B21" s="100"/>
      <c r="C21" s="100"/>
      <c r="D21" s="100"/>
      <c r="E21" s="100"/>
      <c r="F21" s="100"/>
      <c r="G21" s="100"/>
      <c r="H21" s="100"/>
    </row>
    <row r="22" spans="1:8" s="1" customFormat="1" ht="12" x14ac:dyDescent="0.2">
      <c r="A22" s="65" t="s">
        <v>7</v>
      </c>
      <c r="B22" s="65" t="s">
        <v>8</v>
      </c>
      <c r="C22" s="65" t="s">
        <v>9</v>
      </c>
      <c r="D22" s="65" t="s">
        <v>10</v>
      </c>
      <c r="E22" s="65" t="s">
        <v>115</v>
      </c>
      <c r="F22" s="65" t="s">
        <v>116</v>
      </c>
      <c r="G22" s="65" t="s">
        <v>100</v>
      </c>
      <c r="H22" s="31" t="s">
        <v>101</v>
      </c>
    </row>
    <row r="23" spans="1:8" s="1" customFormat="1" ht="12" x14ac:dyDescent="0.2">
      <c r="A23" s="32"/>
      <c r="B23" s="68"/>
      <c r="C23" s="34"/>
      <c r="D23" s="35"/>
      <c r="E23" s="36"/>
      <c r="F23" s="39"/>
      <c r="G23" s="6"/>
      <c r="H23" s="37"/>
    </row>
    <row r="24" spans="1:8" s="1" customFormat="1" ht="12" x14ac:dyDescent="0.2">
      <c r="A24" s="91" t="s">
        <v>117</v>
      </c>
      <c r="B24" s="104"/>
      <c r="C24" s="104"/>
      <c r="D24" s="104"/>
      <c r="E24" s="104"/>
      <c r="F24" s="104"/>
      <c r="G24" s="36">
        <v>0</v>
      </c>
      <c r="H24" s="37">
        <v>0</v>
      </c>
    </row>
    <row r="25" spans="1:8" s="1" customFormat="1" ht="12" x14ac:dyDescent="0.2">
      <c r="A25" s="26"/>
      <c r="B25" s="21"/>
      <c r="C25" s="26"/>
      <c r="D25" s="27"/>
      <c r="E25" s="28"/>
      <c r="F25" s="27"/>
      <c r="G25" s="27"/>
      <c r="H25" s="28"/>
    </row>
    <row r="26" spans="1:8" s="1" customFormat="1" ht="12" x14ac:dyDescent="0.2">
      <c r="A26" s="100" t="s">
        <v>118</v>
      </c>
      <c r="B26" s="100"/>
      <c r="C26" s="100"/>
      <c r="D26" s="100"/>
      <c r="E26" s="100"/>
      <c r="F26" s="100"/>
      <c r="G26" s="100"/>
      <c r="H26" s="100"/>
    </row>
    <row r="27" spans="1:8" s="1" customFormat="1" ht="13.5" customHeight="1" x14ac:dyDescent="0.2">
      <c r="A27" s="65" t="s">
        <v>7</v>
      </c>
      <c r="B27" s="100" t="s">
        <v>8</v>
      </c>
      <c r="C27" s="100"/>
      <c r="D27" s="65" t="s">
        <v>119</v>
      </c>
      <c r="E27" s="65" t="s">
        <v>120</v>
      </c>
      <c r="F27" s="65" t="s">
        <v>99</v>
      </c>
      <c r="G27" s="65" t="s">
        <v>100</v>
      </c>
      <c r="H27" s="31" t="s">
        <v>101</v>
      </c>
    </row>
    <row r="28" spans="1:8" s="1" customFormat="1" ht="12.75" customHeight="1" x14ac:dyDescent="0.2">
      <c r="A28" s="32" t="s">
        <v>141</v>
      </c>
      <c r="B28" s="94" t="s">
        <v>369</v>
      </c>
      <c r="C28" s="94"/>
      <c r="D28" s="36">
        <v>1</v>
      </c>
      <c r="E28" s="36">
        <v>4.09</v>
      </c>
      <c r="F28" s="35">
        <v>0.08</v>
      </c>
      <c r="G28" s="36">
        <f>+ROUND(F28*E28*D28,2)</f>
        <v>0.33</v>
      </c>
      <c r="H28" s="37">
        <f t="shared" ref="H28:H31" si="2">+G28/$H$34</f>
        <v>2.4549918166939448E-3</v>
      </c>
    </row>
    <row r="29" spans="1:8" s="1" customFormat="1" ht="21.75" customHeight="1" x14ac:dyDescent="0.2">
      <c r="A29" s="32" t="s">
        <v>156</v>
      </c>
      <c r="B29" s="94" t="s">
        <v>370</v>
      </c>
      <c r="C29" s="94"/>
      <c r="D29" s="36">
        <v>1</v>
      </c>
      <c r="E29" s="36">
        <v>4.29</v>
      </c>
      <c r="F29" s="35">
        <v>0.08</v>
      </c>
      <c r="G29" s="36">
        <f>+ROUND(F29*E29*D29,2)</f>
        <v>0.34</v>
      </c>
      <c r="H29" s="37">
        <f t="shared" si="2"/>
        <v>2.5293855081089129E-3</v>
      </c>
    </row>
    <row r="30" spans="1:8" s="1" customFormat="1" ht="12" x14ac:dyDescent="0.2">
      <c r="A30" s="32" t="s">
        <v>157</v>
      </c>
      <c r="B30" s="94" t="s">
        <v>396</v>
      </c>
      <c r="C30" s="94"/>
      <c r="D30" s="36">
        <v>4</v>
      </c>
      <c r="E30" s="36">
        <v>3.87</v>
      </c>
      <c r="F30" s="35">
        <v>0.8</v>
      </c>
      <c r="G30" s="36">
        <f>+ROUND(F30*E30*D30,2)</f>
        <v>12.38</v>
      </c>
      <c r="H30" s="37">
        <f t="shared" si="2"/>
        <v>9.2099389971730408E-2</v>
      </c>
    </row>
    <row r="31" spans="1:8" s="1" customFormat="1" ht="12" x14ac:dyDescent="0.2">
      <c r="A31" s="32" t="s">
        <v>140</v>
      </c>
      <c r="B31" s="94" t="s">
        <v>135</v>
      </c>
      <c r="C31" s="94"/>
      <c r="D31" s="36">
        <v>6</v>
      </c>
      <c r="E31" s="36">
        <v>3.83</v>
      </c>
      <c r="F31" s="35">
        <v>0.8</v>
      </c>
      <c r="G31" s="36">
        <f>+ROUND(F31*E31*D31,2)</f>
        <v>18.38</v>
      </c>
      <c r="H31" s="37">
        <f t="shared" si="2"/>
        <v>0.1367356048207112</v>
      </c>
    </row>
    <row r="32" spans="1:8" s="1" customFormat="1" ht="12" x14ac:dyDescent="0.2">
      <c r="A32" s="91" t="s">
        <v>125</v>
      </c>
      <c r="B32" s="91"/>
      <c r="C32" s="91"/>
      <c r="D32" s="91"/>
      <c r="E32" s="91"/>
      <c r="F32" s="91"/>
      <c r="G32" s="36">
        <f>SUM(G28:G31)</f>
        <v>31.43</v>
      </c>
      <c r="H32" s="37">
        <f>+G32/$H$34</f>
        <v>0.23381937211724449</v>
      </c>
    </row>
    <row r="33" spans="1:8" s="1" customFormat="1" ht="12" x14ac:dyDescent="0.2">
      <c r="A33" s="26"/>
      <c r="B33" s="21"/>
      <c r="C33" s="26"/>
      <c r="D33" s="27"/>
      <c r="E33" s="28"/>
      <c r="F33" s="27"/>
      <c r="G33" s="27"/>
      <c r="H33" s="28"/>
    </row>
    <row r="34" spans="1:8" s="1" customFormat="1" ht="12" x14ac:dyDescent="0.2">
      <c r="A34" s="92" t="s">
        <v>126</v>
      </c>
      <c r="B34" s="93"/>
      <c r="C34" s="93"/>
      <c r="D34" s="93"/>
      <c r="E34" s="93"/>
      <c r="F34" s="93"/>
      <c r="G34" s="67"/>
      <c r="H34" s="20">
        <f>+G32+G24+G19+G13</f>
        <v>134.41999999999999</v>
      </c>
    </row>
    <row r="35" spans="1:8" s="1" customFormat="1" ht="12" x14ac:dyDescent="0.2">
      <c r="A35" s="66"/>
      <c r="B35" s="67"/>
      <c r="C35" s="67"/>
      <c r="D35" s="67"/>
      <c r="E35" s="67"/>
      <c r="F35" s="67"/>
      <c r="G35" s="67"/>
      <c r="H35" s="20"/>
    </row>
    <row r="36" spans="1:8" s="1" customFormat="1" ht="12" x14ac:dyDescent="0.2">
      <c r="A36" s="97" t="s">
        <v>127</v>
      </c>
      <c r="B36" s="98"/>
      <c r="C36" s="98"/>
      <c r="D36" s="98"/>
      <c r="E36" s="98"/>
      <c r="F36" s="98"/>
      <c r="G36" s="98"/>
      <c r="H36" s="99"/>
    </row>
    <row r="37" spans="1:8" s="1" customFormat="1" ht="12" x14ac:dyDescent="0.2">
      <c r="A37" s="92" t="s">
        <v>128</v>
      </c>
      <c r="B37" s="93"/>
      <c r="C37" s="93"/>
      <c r="D37" s="93"/>
      <c r="E37" s="93"/>
      <c r="F37" s="93"/>
      <c r="G37" s="78"/>
      <c r="H37" s="20">
        <f>+ROUND(H34*0.2,2)</f>
        <v>26.88</v>
      </c>
    </row>
    <row r="38" spans="1:8" s="1" customFormat="1" ht="12" x14ac:dyDescent="0.2">
      <c r="A38" s="26"/>
      <c r="B38" s="21"/>
      <c r="C38" s="26"/>
      <c r="D38" s="27"/>
      <c r="E38" s="28"/>
      <c r="F38" s="27"/>
      <c r="G38" s="27"/>
      <c r="H38" s="28"/>
    </row>
    <row r="39" spans="1:8" s="1" customFormat="1" ht="12" x14ac:dyDescent="0.2">
      <c r="A39" s="102" t="s">
        <v>129</v>
      </c>
      <c r="B39" s="103"/>
      <c r="C39" s="103"/>
      <c r="D39" s="103"/>
      <c r="E39" s="103"/>
      <c r="F39" s="103"/>
      <c r="G39" s="80"/>
      <c r="H39" s="43">
        <f>+H37+H34</f>
        <v>161.29999999999998</v>
      </c>
    </row>
    <row r="40" spans="1:8" s="1" customFormat="1" ht="12" x14ac:dyDescent="0.2">
      <c r="A40" s="44"/>
      <c r="B40" s="23"/>
      <c r="C40" s="24"/>
      <c r="D40" s="45"/>
      <c r="E40" s="25"/>
      <c r="F40" s="45"/>
      <c r="G40" s="45"/>
      <c r="H40" s="25"/>
    </row>
    <row r="41" spans="1:8" s="1" customFormat="1" ht="12" x14ac:dyDescent="0.2">
      <c r="A41" s="46" t="s">
        <v>90</v>
      </c>
      <c r="B41" s="47" t="str">
        <f>+[1]!NumLetras(H39,"DÓLAR")</f>
        <v xml:space="preserve"> CIENTO SESENTA Y UN 30/100 </v>
      </c>
      <c r="C41" s="48"/>
      <c r="D41" s="49"/>
      <c r="E41" s="49"/>
      <c r="F41" s="49"/>
      <c r="G41" s="49"/>
      <c r="H41" s="49"/>
    </row>
  </sheetData>
  <sheetProtection formatCells="0" formatColumns="0" formatRows="0" insertColumns="0" insertRows="0" insertHyperlinks="0" deleteColumns="0" deleteRows="0" sort="0" autoFilter="0" pivotTables="0"/>
  <mergeCells count="24">
    <mergeCell ref="A39:F39"/>
    <mergeCell ref="A24:F24"/>
    <mergeCell ref="A26:H26"/>
    <mergeCell ref="B27:C27"/>
    <mergeCell ref="B28:C28"/>
    <mergeCell ref="B29:C29"/>
    <mergeCell ref="B30:C30"/>
    <mergeCell ref="B31:C31"/>
    <mergeCell ref="A32:F32"/>
    <mergeCell ref="A34:F34"/>
    <mergeCell ref="A36:H36"/>
    <mergeCell ref="A37:F37"/>
    <mergeCell ref="A21:H21"/>
    <mergeCell ref="A1:H1"/>
    <mergeCell ref="B2:D2"/>
    <mergeCell ref="F2:H2"/>
    <mergeCell ref="B3:H3"/>
    <mergeCell ref="B4:H4"/>
    <mergeCell ref="B5:H5"/>
    <mergeCell ref="A7:H7"/>
    <mergeCell ref="A9:H9"/>
    <mergeCell ref="A13:F13"/>
    <mergeCell ref="A15:H15"/>
    <mergeCell ref="A19:F19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opLeftCell="A19" workbookViewId="0">
      <selection activeCell="G29" sqref="G29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32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54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55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79" t="s">
        <v>139</v>
      </c>
      <c r="C11" s="34" t="s">
        <v>35</v>
      </c>
      <c r="D11" s="35">
        <v>0.5</v>
      </c>
      <c r="E11" s="36">
        <v>0.2</v>
      </c>
      <c r="F11" s="35">
        <v>0.08</v>
      </c>
      <c r="G11" s="36">
        <v>0.01</v>
      </c>
      <c r="H11" s="37">
        <f t="shared" ref="H11:H12" si="0">+G11/$H$31</f>
        <v>5.263157894736842E-3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0.01</v>
      </c>
      <c r="H12" s="37">
        <f t="shared" si="0"/>
        <v>5.263157894736842E-3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ht="24" x14ac:dyDescent="0.25">
      <c r="A16" s="32" t="s">
        <v>214</v>
      </c>
      <c r="B16" s="33" t="s">
        <v>380</v>
      </c>
      <c r="C16" s="34" t="s">
        <v>58</v>
      </c>
      <c r="D16" s="35">
        <v>1.05</v>
      </c>
      <c r="E16" s="36">
        <v>1.01</v>
      </c>
      <c r="F16" s="38"/>
      <c r="G16" s="36">
        <v>1.06</v>
      </c>
      <c r="H16" s="37">
        <f t="shared" ref="H16:H18" si="1">+G16/$H$31</f>
        <v>0.55789473684210522</v>
      </c>
    </row>
    <row r="17" spans="1:8" ht="24" x14ac:dyDescent="0.25">
      <c r="A17" s="50" t="s">
        <v>246</v>
      </c>
      <c r="B17" s="33" t="s">
        <v>247</v>
      </c>
      <c r="C17" s="34" t="s">
        <v>58</v>
      </c>
      <c r="D17" s="35">
        <v>0.1</v>
      </c>
      <c r="E17" s="36">
        <v>2.0499999999999998</v>
      </c>
      <c r="F17" s="38"/>
      <c r="G17" s="36">
        <v>0.21</v>
      </c>
      <c r="H17" s="37">
        <f t="shared" si="1"/>
        <v>0.11052631578947367</v>
      </c>
    </row>
    <row r="18" spans="1:8" x14ac:dyDescent="0.25">
      <c r="A18" s="91" t="s">
        <v>113</v>
      </c>
      <c r="B18" s="91"/>
      <c r="C18" s="91"/>
      <c r="D18" s="91"/>
      <c r="E18" s="91"/>
      <c r="F18" s="91"/>
      <c r="G18" s="36">
        <v>1.27</v>
      </c>
      <c r="H18" s="37">
        <f t="shared" si="1"/>
        <v>0.66842105263157892</v>
      </c>
    </row>
    <row r="19" spans="1:8" x14ac:dyDescent="0.25">
      <c r="A19" s="26"/>
      <c r="B19" s="21"/>
      <c r="C19" s="26"/>
      <c r="D19" s="27"/>
      <c r="E19" s="28"/>
      <c r="F19" s="27"/>
      <c r="G19" s="27"/>
      <c r="H19" s="28"/>
    </row>
    <row r="20" spans="1:8" x14ac:dyDescent="0.25">
      <c r="A20" s="100" t="s">
        <v>114</v>
      </c>
      <c r="B20" s="100"/>
      <c r="C20" s="100"/>
      <c r="D20" s="100"/>
      <c r="E20" s="100"/>
      <c r="F20" s="100"/>
      <c r="G20" s="100"/>
      <c r="H20" s="100"/>
    </row>
    <row r="21" spans="1:8" x14ac:dyDescent="0.25">
      <c r="A21" s="29" t="s">
        <v>7</v>
      </c>
      <c r="B21" s="29" t="s">
        <v>8</v>
      </c>
      <c r="C21" s="29" t="s">
        <v>9</v>
      </c>
      <c r="D21" s="29" t="s">
        <v>10</v>
      </c>
      <c r="E21" s="29" t="s">
        <v>115</v>
      </c>
      <c r="F21" s="29" t="s">
        <v>116</v>
      </c>
      <c r="G21" s="29" t="s">
        <v>100</v>
      </c>
      <c r="H21" s="31" t="s">
        <v>101</v>
      </c>
    </row>
    <row r="22" spans="1:8" x14ac:dyDescent="0.25">
      <c r="A22" s="32"/>
      <c r="B22" s="33"/>
      <c r="C22" s="34"/>
      <c r="D22" s="35"/>
      <c r="E22" s="36"/>
      <c r="F22" s="39"/>
      <c r="G22" s="6"/>
      <c r="H22" s="37"/>
    </row>
    <row r="23" spans="1:8" x14ac:dyDescent="0.25">
      <c r="A23" s="91" t="s">
        <v>117</v>
      </c>
      <c r="B23" s="104"/>
      <c r="C23" s="104"/>
      <c r="D23" s="104"/>
      <c r="E23" s="104"/>
      <c r="F23" s="104"/>
      <c r="G23" s="36">
        <v>0</v>
      </c>
      <c r="H23" s="37">
        <v>0</v>
      </c>
    </row>
    <row r="24" spans="1:8" x14ac:dyDescent="0.25">
      <c r="A24" s="26"/>
      <c r="B24" s="21"/>
      <c r="C24" s="26"/>
      <c r="D24" s="27"/>
      <c r="E24" s="28"/>
      <c r="F24" s="27"/>
      <c r="G24" s="27"/>
      <c r="H24" s="28"/>
    </row>
    <row r="25" spans="1:8" x14ac:dyDescent="0.25">
      <c r="A25" s="100" t="s">
        <v>118</v>
      </c>
      <c r="B25" s="100"/>
      <c r="C25" s="100"/>
      <c r="D25" s="100"/>
      <c r="E25" s="100"/>
      <c r="F25" s="100"/>
      <c r="G25" s="100"/>
      <c r="H25" s="100"/>
    </row>
    <row r="26" spans="1:8" ht="13.5" customHeight="1" x14ac:dyDescent="0.25">
      <c r="A26" s="29" t="s">
        <v>7</v>
      </c>
      <c r="B26" s="100" t="s">
        <v>8</v>
      </c>
      <c r="C26" s="100"/>
      <c r="D26" s="29" t="s">
        <v>119</v>
      </c>
      <c r="E26" s="29" t="s">
        <v>120</v>
      </c>
      <c r="F26" s="29" t="s">
        <v>99</v>
      </c>
      <c r="G26" s="29" t="s">
        <v>100</v>
      </c>
      <c r="H26" s="31" t="s">
        <v>101</v>
      </c>
    </row>
    <row r="27" spans="1:8" ht="12.75" customHeight="1" x14ac:dyDescent="0.25">
      <c r="A27" s="32" t="s">
        <v>134</v>
      </c>
      <c r="B27" s="94" t="s">
        <v>135</v>
      </c>
      <c r="C27" s="94"/>
      <c r="D27" s="36">
        <v>1</v>
      </c>
      <c r="E27" s="36">
        <v>3.83</v>
      </c>
      <c r="F27" s="35">
        <v>0.08</v>
      </c>
      <c r="G27" s="36">
        <f>+ROUND(F27*E27*D27,2)</f>
        <v>0.31</v>
      </c>
      <c r="H27" s="37">
        <f t="shared" ref="H27:H28" si="2">+G27/$H$31</f>
        <v>0.16315789473684209</v>
      </c>
    </row>
    <row r="28" spans="1:8" x14ac:dyDescent="0.25">
      <c r="A28" s="32" t="s">
        <v>248</v>
      </c>
      <c r="B28" s="94" t="s">
        <v>249</v>
      </c>
      <c r="C28" s="94"/>
      <c r="D28" s="36">
        <v>1</v>
      </c>
      <c r="E28" s="36">
        <v>3.87</v>
      </c>
      <c r="F28" s="35">
        <v>0.08</v>
      </c>
      <c r="G28" s="36">
        <f>+ROUND(F28*E28*D28,2)</f>
        <v>0.31</v>
      </c>
      <c r="H28" s="37">
        <f t="shared" si="2"/>
        <v>0.16315789473684209</v>
      </c>
    </row>
    <row r="29" spans="1:8" x14ac:dyDescent="0.25">
      <c r="A29" s="91" t="s">
        <v>125</v>
      </c>
      <c r="B29" s="91"/>
      <c r="C29" s="91"/>
      <c r="D29" s="91"/>
      <c r="E29" s="91"/>
      <c r="F29" s="91"/>
      <c r="G29" s="36">
        <f>SUM(G27:G28)</f>
        <v>0.62</v>
      </c>
      <c r="H29" s="37">
        <f>+G29/$H$31</f>
        <v>0.32631578947368417</v>
      </c>
    </row>
    <row r="30" spans="1:8" x14ac:dyDescent="0.25">
      <c r="A30" s="26"/>
      <c r="B30" s="21"/>
      <c r="C30" s="26"/>
      <c r="D30" s="27"/>
      <c r="E30" s="28"/>
      <c r="F30" s="27"/>
      <c r="G30" s="27"/>
      <c r="H30" s="28"/>
    </row>
    <row r="31" spans="1:8" x14ac:dyDescent="0.25">
      <c r="A31" s="92" t="s">
        <v>126</v>
      </c>
      <c r="B31" s="93"/>
      <c r="C31" s="93"/>
      <c r="D31" s="93"/>
      <c r="E31" s="93"/>
      <c r="F31" s="93"/>
      <c r="G31" s="41"/>
      <c r="H31" s="20">
        <f>+G29+G23+G18+G12</f>
        <v>1.9000000000000001</v>
      </c>
    </row>
    <row r="32" spans="1:8" x14ac:dyDescent="0.25">
      <c r="A32" s="40"/>
      <c r="B32" s="41"/>
      <c r="C32" s="41"/>
      <c r="D32" s="41"/>
      <c r="E32" s="41"/>
      <c r="F32" s="41"/>
      <c r="G32" s="41"/>
      <c r="H32" s="20"/>
    </row>
    <row r="33" spans="1:8" x14ac:dyDescent="0.25">
      <c r="A33" s="97" t="s">
        <v>127</v>
      </c>
      <c r="B33" s="98"/>
      <c r="C33" s="98"/>
      <c r="D33" s="98"/>
      <c r="E33" s="98"/>
      <c r="F33" s="98"/>
      <c r="G33" s="98"/>
      <c r="H33" s="99"/>
    </row>
    <row r="34" spans="1:8" x14ac:dyDescent="0.25">
      <c r="A34" s="92" t="s">
        <v>128</v>
      </c>
      <c r="B34" s="93"/>
      <c r="C34" s="93"/>
      <c r="D34" s="93"/>
      <c r="E34" s="93"/>
      <c r="F34" s="93"/>
      <c r="G34" s="78"/>
      <c r="H34" s="20">
        <f>+ROUND(H31*0.2,2)</f>
        <v>0.38</v>
      </c>
    </row>
    <row r="35" spans="1:8" x14ac:dyDescent="0.25">
      <c r="A35" s="26"/>
      <c r="B35" s="21"/>
      <c r="C35" s="26"/>
      <c r="D35" s="27"/>
      <c r="E35" s="28"/>
      <c r="F35" s="27"/>
      <c r="G35" s="27"/>
      <c r="H35" s="28"/>
    </row>
    <row r="36" spans="1:8" x14ac:dyDescent="0.25">
      <c r="A36" s="102" t="s">
        <v>129</v>
      </c>
      <c r="B36" s="103"/>
      <c r="C36" s="103"/>
      <c r="D36" s="103"/>
      <c r="E36" s="103"/>
      <c r="F36" s="103"/>
      <c r="G36" s="80"/>
      <c r="H36" s="43">
        <f>+H34+H31</f>
        <v>2.2800000000000002</v>
      </c>
    </row>
    <row r="37" spans="1:8" x14ac:dyDescent="0.25">
      <c r="A37" s="44"/>
      <c r="B37" s="23"/>
      <c r="C37" s="24"/>
      <c r="D37" s="45"/>
      <c r="E37" s="25"/>
      <c r="F37" s="45"/>
      <c r="G37" s="45"/>
      <c r="H37" s="25"/>
    </row>
    <row r="38" spans="1:8" x14ac:dyDescent="0.25">
      <c r="A38" s="46" t="s">
        <v>90</v>
      </c>
      <c r="B38" s="47" t="str">
        <f>+[1]!NumLetras(H36,"DÓLAR")</f>
        <v xml:space="preserve"> DOS 28/100 </v>
      </c>
      <c r="C38" s="48"/>
      <c r="D38" s="49"/>
      <c r="E38" s="49"/>
      <c r="F38" s="49"/>
      <c r="G38" s="49"/>
      <c r="H38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6:F36"/>
    <mergeCell ref="B26:C26"/>
    <mergeCell ref="A20:H20"/>
    <mergeCell ref="A23:F23"/>
    <mergeCell ref="A25:H25"/>
    <mergeCell ref="A29:F29"/>
    <mergeCell ref="A31:F31"/>
    <mergeCell ref="A33:H33"/>
    <mergeCell ref="B27:C27"/>
    <mergeCell ref="A18:F18"/>
    <mergeCell ref="A34:F34"/>
    <mergeCell ref="B28:C28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topLeftCell="A11" workbookViewId="0">
      <selection activeCell="H11" sqref="H11:H12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33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24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16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33" t="s">
        <v>139</v>
      </c>
      <c r="C11" s="34" t="s">
        <v>35</v>
      </c>
      <c r="D11" s="35">
        <v>3</v>
      </c>
      <c r="E11" s="36">
        <v>0.2</v>
      </c>
      <c r="F11" s="35">
        <v>0.2</v>
      </c>
      <c r="G11" s="36">
        <v>0.12</v>
      </c>
      <c r="H11" s="37">
        <f t="shared" ref="H11:H12" si="0">+G11/$H$32</f>
        <v>1.4457831325301207E-2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0.12</v>
      </c>
      <c r="H12" s="37">
        <f t="shared" si="0"/>
        <v>1.4457831325301207E-2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ht="24" x14ac:dyDescent="0.25">
      <c r="A16" s="32" t="s">
        <v>111</v>
      </c>
      <c r="B16" s="33" t="s">
        <v>112</v>
      </c>
      <c r="C16" s="34" t="s">
        <v>81</v>
      </c>
      <c r="D16" s="35">
        <v>1</v>
      </c>
      <c r="E16" s="36">
        <v>1.2</v>
      </c>
      <c r="F16" s="38"/>
      <c r="G16" s="36">
        <v>1.2</v>
      </c>
      <c r="H16" s="37">
        <f t="shared" ref="H16:H18" si="1">+G16/$H$32</f>
        <v>0.14457831325301207</v>
      </c>
    </row>
    <row r="17" spans="1:8" ht="36" x14ac:dyDescent="0.25">
      <c r="A17" s="50" t="s">
        <v>162</v>
      </c>
      <c r="B17" s="33" t="s">
        <v>163</v>
      </c>
      <c r="C17" s="34" t="s">
        <v>16</v>
      </c>
      <c r="D17" s="35">
        <v>1</v>
      </c>
      <c r="E17" s="36">
        <v>4.5</v>
      </c>
      <c r="F17" s="38"/>
      <c r="G17" s="36">
        <v>4.5</v>
      </c>
      <c r="H17" s="37">
        <f t="shared" si="1"/>
        <v>0.54216867469879526</v>
      </c>
    </row>
    <row r="18" spans="1:8" x14ac:dyDescent="0.25">
      <c r="A18" s="91" t="s">
        <v>113</v>
      </c>
      <c r="B18" s="91"/>
      <c r="C18" s="91"/>
      <c r="D18" s="91"/>
      <c r="E18" s="91"/>
      <c r="F18" s="91"/>
      <c r="G18" s="36">
        <v>5.7</v>
      </c>
      <c r="H18" s="37">
        <f t="shared" si="1"/>
        <v>0.68674698795180733</v>
      </c>
    </row>
    <row r="19" spans="1:8" x14ac:dyDescent="0.25">
      <c r="A19" s="26"/>
      <c r="B19" s="21"/>
      <c r="C19" s="26"/>
      <c r="D19" s="27"/>
      <c r="E19" s="28"/>
      <c r="F19" s="27"/>
      <c r="G19" s="27"/>
      <c r="H19" s="28"/>
    </row>
    <row r="20" spans="1:8" x14ac:dyDescent="0.25">
      <c r="A20" s="100" t="s">
        <v>114</v>
      </c>
      <c r="B20" s="100"/>
      <c r="C20" s="100"/>
      <c r="D20" s="100"/>
      <c r="E20" s="100"/>
      <c r="F20" s="100"/>
      <c r="G20" s="100"/>
      <c r="H20" s="100"/>
    </row>
    <row r="21" spans="1:8" x14ac:dyDescent="0.25">
      <c r="A21" s="29" t="s">
        <v>7</v>
      </c>
      <c r="B21" s="29" t="s">
        <v>8</v>
      </c>
      <c r="C21" s="29" t="s">
        <v>9</v>
      </c>
      <c r="D21" s="29" t="s">
        <v>10</v>
      </c>
      <c r="E21" s="29" t="s">
        <v>115</v>
      </c>
      <c r="F21" s="29" t="s">
        <v>116</v>
      </c>
      <c r="G21" s="29" t="s">
        <v>100</v>
      </c>
      <c r="H21" s="31" t="s">
        <v>101</v>
      </c>
    </row>
    <row r="22" spans="1:8" x14ac:dyDescent="0.25">
      <c r="A22" s="32"/>
      <c r="B22" s="33"/>
      <c r="C22" s="34"/>
      <c r="D22" s="35"/>
      <c r="E22" s="36"/>
      <c r="F22" s="39"/>
      <c r="G22" s="6"/>
      <c r="H22" s="37"/>
    </row>
    <row r="23" spans="1:8" x14ac:dyDescent="0.25">
      <c r="A23" s="91" t="s">
        <v>117</v>
      </c>
      <c r="B23" s="104"/>
      <c r="C23" s="104"/>
      <c r="D23" s="104"/>
      <c r="E23" s="104"/>
      <c r="F23" s="104"/>
      <c r="G23" s="36">
        <v>0</v>
      </c>
      <c r="H23" s="37">
        <v>0</v>
      </c>
    </row>
    <row r="24" spans="1:8" x14ac:dyDescent="0.25">
      <c r="A24" s="26"/>
      <c r="B24" s="21"/>
      <c r="C24" s="26"/>
      <c r="D24" s="27"/>
      <c r="E24" s="28"/>
      <c r="F24" s="27"/>
      <c r="G24" s="27"/>
      <c r="H24" s="28"/>
    </row>
    <row r="25" spans="1:8" x14ac:dyDescent="0.25">
      <c r="A25" s="100" t="s">
        <v>118</v>
      </c>
      <c r="B25" s="100"/>
      <c r="C25" s="100"/>
      <c r="D25" s="100"/>
      <c r="E25" s="100"/>
      <c r="F25" s="100"/>
      <c r="G25" s="100"/>
      <c r="H25" s="100"/>
    </row>
    <row r="26" spans="1:8" ht="13.5" customHeight="1" x14ac:dyDescent="0.25">
      <c r="A26" s="29" t="s">
        <v>7</v>
      </c>
      <c r="B26" s="100" t="s">
        <v>8</v>
      </c>
      <c r="C26" s="100"/>
      <c r="D26" s="29" t="s">
        <v>119</v>
      </c>
      <c r="E26" s="29" t="s">
        <v>120</v>
      </c>
      <c r="F26" s="29" t="s">
        <v>99</v>
      </c>
      <c r="G26" s="29" t="s">
        <v>100</v>
      </c>
      <c r="H26" s="31" t="s">
        <v>101</v>
      </c>
    </row>
    <row r="27" spans="1:8" ht="12.75" customHeight="1" x14ac:dyDescent="0.25">
      <c r="A27" s="32" t="s">
        <v>140</v>
      </c>
      <c r="B27" s="94" t="s">
        <v>135</v>
      </c>
      <c r="C27" s="94"/>
      <c r="D27" s="36">
        <v>2</v>
      </c>
      <c r="E27" s="36">
        <v>3.83</v>
      </c>
      <c r="F27" s="35">
        <v>0.2</v>
      </c>
      <c r="G27" s="36">
        <f>+ROUND(F27*E27*D27,2)</f>
        <v>1.53</v>
      </c>
      <c r="H27" s="37">
        <f t="shared" ref="H27:H29" si="2">+G27/$H$32</f>
        <v>0.18433734939759039</v>
      </c>
    </row>
    <row r="28" spans="1:8" ht="21" customHeight="1" x14ac:dyDescent="0.25">
      <c r="A28" s="32" t="s">
        <v>156</v>
      </c>
      <c r="B28" s="94" t="s">
        <v>370</v>
      </c>
      <c r="C28" s="94"/>
      <c r="D28" s="36">
        <v>1</v>
      </c>
      <c r="E28" s="36">
        <v>4.29</v>
      </c>
      <c r="F28" s="35">
        <v>0.2</v>
      </c>
      <c r="G28" s="36">
        <f>+ROUND(F28*E28*D28,2)</f>
        <v>0.86</v>
      </c>
      <c r="H28" s="37">
        <f t="shared" si="2"/>
        <v>0.10361445783132531</v>
      </c>
    </row>
    <row r="29" spans="1:8" x14ac:dyDescent="0.25">
      <c r="A29" s="32" t="s">
        <v>164</v>
      </c>
      <c r="B29" s="94" t="s">
        <v>229</v>
      </c>
      <c r="C29" s="94"/>
      <c r="D29" s="36">
        <v>1</v>
      </c>
      <c r="E29" s="36">
        <v>4.3</v>
      </c>
      <c r="F29" s="35">
        <v>0.02</v>
      </c>
      <c r="G29" s="36">
        <f>+ROUND(F29*E29*D29,2)</f>
        <v>0.09</v>
      </c>
      <c r="H29" s="37">
        <f t="shared" si="2"/>
        <v>1.0843373493975905E-2</v>
      </c>
    </row>
    <row r="30" spans="1:8" x14ac:dyDescent="0.25">
      <c r="A30" s="91" t="s">
        <v>125</v>
      </c>
      <c r="B30" s="91"/>
      <c r="C30" s="91"/>
      <c r="D30" s="91"/>
      <c r="E30" s="91"/>
      <c r="F30" s="91"/>
      <c r="G30" s="36">
        <f>SUM(G27:G29)</f>
        <v>2.48</v>
      </c>
      <c r="H30" s="37">
        <f>+G30/$H$32</f>
        <v>0.29879518072289163</v>
      </c>
    </row>
    <row r="31" spans="1:8" x14ac:dyDescent="0.25">
      <c r="A31" s="26"/>
      <c r="B31" s="21"/>
      <c r="C31" s="26"/>
      <c r="D31" s="27"/>
      <c r="E31" s="28"/>
      <c r="F31" s="27"/>
      <c r="G31" s="27"/>
      <c r="H31" s="28"/>
    </row>
    <row r="32" spans="1:8" x14ac:dyDescent="0.25">
      <c r="A32" s="92" t="s">
        <v>126</v>
      </c>
      <c r="B32" s="93"/>
      <c r="C32" s="93"/>
      <c r="D32" s="93"/>
      <c r="E32" s="93"/>
      <c r="F32" s="93"/>
      <c r="G32" s="41"/>
      <c r="H32" s="20">
        <f>+G30+G18+G12</f>
        <v>8.2999999999999989</v>
      </c>
    </row>
    <row r="33" spans="1:8" x14ac:dyDescent="0.25">
      <c r="A33" s="40"/>
      <c r="B33" s="41"/>
      <c r="C33" s="41"/>
      <c r="D33" s="41"/>
      <c r="E33" s="41"/>
      <c r="F33" s="41"/>
      <c r="G33" s="41"/>
      <c r="H33" s="20"/>
    </row>
    <row r="34" spans="1:8" x14ac:dyDescent="0.25">
      <c r="A34" s="97" t="s">
        <v>127</v>
      </c>
      <c r="B34" s="98"/>
      <c r="C34" s="98"/>
      <c r="D34" s="98"/>
      <c r="E34" s="98"/>
      <c r="F34" s="98"/>
      <c r="G34" s="98"/>
      <c r="H34" s="99"/>
    </row>
    <row r="35" spans="1:8" x14ac:dyDescent="0.25">
      <c r="A35" s="92" t="s">
        <v>128</v>
      </c>
      <c r="B35" s="93"/>
      <c r="C35" s="93"/>
      <c r="D35" s="93"/>
      <c r="E35" s="93"/>
      <c r="F35" s="93"/>
      <c r="G35" s="78"/>
      <c r="H35" s="20">
        <f>+ROUND(H32*0.2,2)</f>
        <v>1.66</v>
      </c>
    </row>
    <row r="36" spans="1:8" x14ac:dyDescent="0.25">
      <c r="A36" s="26"/>
      <c r="B36" s="21"/>
      <c r="C36" s="26"/>
      <c r="D36" s="27"/>
      <c r="E36" s="28"/>
      <c r="F36" s="27"/>
      <c r="G36" s="27"/>
      <c r="H36" s="28"/>
    </row>
    <row r="37" spans="1:8" x14ac:dyDescent="0.25">
      <c r="A37" s="102" t="s">
        <v>129</v>
      </c>
      <c r="B37" s="103"/>
      <c r="C37" s="103"/>
      <c r="D37" s="103"/>
      <c r="E37" s="103"/>
      <c r="F37" s="103"/>
      <c r="G37" s="80"/>
      <c r="H37" s="43">
        <f>+H35+H32</f>
        <v>9.9599999999999991</v>
      </c>
    </row>
    <row r="38" spans="1:8" x14ac:dyDescent="0.25">
      <c r="A38" s="44"/>
      <c r="B38" s="23"/>
      <c r="C38" s="24"/>
      <c r="D38" s="45"/>
      <c r="E38" s="25"/>
      <c r="F38" s="45"/>
      <c r="G38" s="45"/>
      <c r="H38" s="25"/>
    </row>
    <row r="39" spans="1:8" x14ac:dyDescent="0.25">
      <c r="A39" s="46" t="s">
        <v>90</v>
      </c>
      <c r="B39" s="47" t="str">
        <f>+[1]!NumLetras(H37,"DÓLAR")</f>
        <v xml:space="preserve"> NUEVE 96/100 </v>
      </c>
      <c r="C39" s="48"/>
      <c r="D39" s="49"/>
      <c r="E39" s="49"/>
      <c r="F39" s="49"/>
      <c r="G39" s="49"/>
      <c r="H39" s="49"/>
    </row>
  </sheetData>
  <sheetProtection formatCells="0" formatColumns="0" formatRows="0" insertColumns="0" insertRows="0" insertHyperlinks="0" deleteColumns="0" deleteRows="0" sort="0" autoFilter="0" pivotTables="0"/>
  <mergeCells count="23">
    <mergeCell ref="A37:F37"/>
    <mergeCell ref="B26:C26"/>
    <mergeCell ref="A20:H20"/>
    <mergeCell ref="A23:F23"/>
    <mergeCell ref="A25:H25"/>
    <mergeCell ref="A30:F30"/>
    <mergeCell ref="A32:F32"/>
    <mergeCell ref="A34:H34"/>
    <mergeCell ref="B27:C27"/>
    <mergeCell ref="A18:F18"/>
    <mergeCell ref="A35:F35"/>
    <mergeCell ref="B28:C28"/>
    <mergeCell ref="B29:C29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topLeftCell="A25" workbookViewId="0">
      <selection activeCell="A34" sqref="A34:H39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34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56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26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/>
      <c r="B11" s="33"/>
      <c r="C11" s="34"/>
      <c r="D11" s="35"/>
      <c r="E11" s="36"/>
      <c r="F11" s="35"/>
      <c r="G11" s="36"/>
      <c r="H11" s="37"/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</v>
      </c>
      <c r="H12" s="37">
        <v>0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32" t="s">
        <v>250</v>
      </c>
      <c r="B16" s="33" t="s">
        <v>251</v>
      </c>
      <c r="C16" s="34" t="s">
        <v>32</v>
      </c>
      <c r="D16" s="35">
        <v>6.6</v>
      </c>
      <c r="E16" s="36">
        <v>3.2</v>
      </c>
      <c r="F16" s="38"/>
      <c r="G16" s="36">
        <v>21.12</v>
      </c>
      <c r="H16" s="37">
        <v>0.23597770000000001</v>
      </c>
    </row>
    <row r="17" spans="1:8" ht="36" x14ac:dyDescent="0.25">
      <c r="A17" s="50" t="s">
        <v>252</v>
      </c>
      <c r="B17" s="33" t="s">
        <v>253</v>
      </c>
      <c r="C17" s="34" t="s">
        <v>26</v>
      </c>
      <c r="D17" s="35">
        <v>1</v>
      </c>
      <c r="E17" s="36">
        <v>65</v>
      </c>
      <c r="F17" s="38"/>
      <c r="G17" s="36">
        <v>65</v>
      </c>
      <c r="H17" s="37">
        <v>0.72625699999999993</v>
      </c>
    </row>
    <row r="18" spans="1:8" x14ac:dyDescent="0.25">
      <c r="A18" s="50" t="s">
        <v>216</v>
      </c>
      <c r="B18" s="33" t="s">
        <v>217</v>
      </c>
      <c r="C18" s="34" t="s">
        <v>218</v>
      </c>
      <c r="D18" s="35">
        <v>0.1</v>
      </c>
      <c r="E18" s="36">
        <v>13.78</v>
      </c>
      <c r="F18" s="38"/>
      <c r="G18" s="36">
        <v>1.38</v>
      </c>
      <c r="H18" s="37">
        <v>1.5419E-2</v>
      </c>
    </row>
    <row r="19" spans="1:8" ht="24" x14ac:dyDescent="0.25">
      <c r="A19" s="50" t="s">
        <v>214</v>
      </c>
      <c r="B19" s="33" t="s">
        <v>215</v>
      </c>
      <c r="C19" s="34" t="s">
        <v>58</v>
      </c>
      <c r="D19" s="35">
        <v>2</v>
      </c>
      <c r="E19" s="36">
        <v>1</v>
      </c>
      <c r="F19" s="38"/>
      <c r="G19" s="36">
        <v>2</v>
      </c>
      <c r="H19" s="37">
        <v>2.2346400000000002E-2</v>
      </c>
    </row>
    <row r="20" spans="1:8" x14ac:dyDescent="0.25">
      <c r="A20" s="91" t="s">
        <v>113</v>
      </c>
      <c r="B20" s="91"/>
      <c r="C20" s="91"/>
      <c r="D20" s="91"/>
      <c r="E20" s="91"/>
      <c r="F20" s="91"/>
      <c r="G20" s="36">
        <v>89.5</v>
      </c>
      <c r="H20" s="37">
        <v>1.0000000999999998</v>
      </c>
    </row>
    <row r="21" spans="1:8" x14ac:dyDescent="0.25">
      <c r="A21" s="26"/>
      <c r="B21" s="21"/>
      <c r="C21" s="26"/>
      <c r="D21" s="27"/>
      <c r="E21" s="28"/>
      <c r="F21" s="27"/>
      <c r="G21" s="27"/>
      <c r="H21" s="28"/>
    </row>
    <row r="22" spans="1:8" x14ac:dyDescent="0.25">
      <c r="A22" s="100" t="s">
        <v>114</v>
      </c>
      <c r="B22" s="100"/>
      <c r="C22" s="100"/>
      <c r="D22" s="100"/>
      <c r="E22" s="100"/>
      <c r="F22" s="100"/>
      <c r="G22" s="100"/>
      <c r="H22" s="100"/>
    </row>
    <row r="23" spans="1:8" x14ac:dyDescent="0.25">
      <c r="A23" s="29" t="s">
        <v>7</v>
      </c>
      <c r="B23" s="29" t="s">
        <v>8</v>
      </c>
      <c r="C23" s="29" t="s">
        <v>9</v>
      </c>
      <c r="D23" s="29" t="s">
        <v>10</v>
      </c>
      <c r="E23" s="29" t="s">
        <v>115</v>
      </c>
      <c r="F23" s="29" t="s">
        <v>116</v>
      </c>
      <c r="G23" s="29" t="s">
        <v>100</v>
      </c>
      <c r="H23" s="31" t="s">
        <v>101</v>
      </c>
    </row>
    <row r="24" spans="1:8" x14ac:dyDescent="0.25">
      <c r="A24" s="32"/>
      <c r="B24" s="33"/>
      <c r="C24" s="34"/>
      <c r="D24" s="35"/>
      <c r="E24" s="36"/>
      <c r="F24" s="39"/>
      <c r="G24" s="6"/>
      <c r="H24" s="37"/>
    </row>
    <row r="25" spans="1:8" x14ac:dyDescent="0.25">
      <c r="A25" s="91" t="s">
        <v>117</v>
      </c>
      <c r="B25" s="104"/>
      <c r="C25" s="104"/>
      <c r="D25" s="104"/>
      <c r="E25" s="104"/>
      <c r="F25" s="104"/>
      <c r="G25" s="36">
        <v>0</v>
      </c>
      <c r="H25" s="37">
        <v>0</v>
      </c>
    </row>
    <row r="26" spans="1:8" x14ac:dyDescent="0.25">
      <c r="A26" s="26"/>
      <c r="B26" s="21"/>
      <c r="C26" s="26"/>
      <c r="D26" s="27"/>
      <c r="E26" s="28"/>
      <c r="F26" s="27"/>
      <c r="G26" s="27"/>
      <c r="H26" s="28"/>
    </row>
    <row r="27" spans="1:8" x14ac:dyDescent="0.25">
      <c r="A27" s="100" t="s">
        <v>118</v>
      </c>
      <c r="B27" s="100"/>
      <c r="C27" s="100"/>
      <c r="D27" s="100"/>
      <c r="E27" s="100"/>
      <c r="F27" s="100"/>
      <c r="G27" s="100"/>
      <c r="H27" s="100"/>
    </row>
    <row r="28" spans="1:8" ht="13.5" customHeight="1" x14ac:dyDescent="0.25">
      <c r="A28" s="29" t="s">
        <v>7</v>
      </c>
      <c r="B28" s="100" t="s">
        <v>8</v>
      </c>
      <c r="C28" s="100"/>
      <c r="D28" s="29" t="s">
        <v>119</v>
      </c>
      <c r="E28" s="29" t="s">
        <v>120</v>
      </c>
      <c r="F28" s="29" t="s">
        <v>99</v>
      </c>
      <c r="G28" s="29" t="s">
        <v>100</v>
      </c>
      <c r="H28" s="31" t="s">
        <v>101</v>
      </c>
    </row>
    <row r="29" spans="1:8" x14ac:dyDescent="0.25">
      <c r="A29" s="32"/>
      <c r="B29" s="94"/>
      <c r="C29" s="94"/>
      <c r="D29" s="36"/>
      <c r="E29" s="36"/>
      <c r="F29" s="35"/>
      <c r="G29" s="36"/>
      <c r="H29" s="37"/>
    </row>
    <row r="30" spans="1:8" x14ac:dyDescent="0.25">
      <c r="A30" s="91" t="s">
        <v>125</v>
      </c>
      <c r="B30" s="91"/>
      <c r="C30" s="91"/>
      <c r="D30" s="91"/>
      <c r="E30" s="91"/>
      <c r="F30" s="91"/>
      <c r="G30" s="36">
        <v>0</v>
      </c>
      <c r="H30" s="37">
        <v>0</v>
      </c>
    </row>
    <row r="31" spans="1:8" x14ac:dyDescent="0.25">
      <c r="A31" s="26"/>
      <c r="B31" s="21"/>
      <c r="C31" s="26"/>
      <c r="D31" s="27"/>
      <c r="E31" s="28"/>
      <c r="F31" s="27"/>
      <c r="G31" s="27"/>
      <c r="H31" s="28"/>
    </row>
    <row r="32" spans="1:8" x14ac:dyDescent="0.25">
      <c r="A32" s="92" t="s">
        <v>126</v>
      </c>
      <c r="B32" s="93"/>
      <c r="C32" s="93"/>
      <c r="D32" s="93"/>
      <c r="E32" s="93"/>
      <c r="F32" s="93"/>
      <c r="G32" s="41"/>
      <c r="H32" s="20">
        <v>89.5</v>
      </c>
    </row>
    <row r="33" spans="1:8" x14ac:dyDescent="0.25">
      <c r="A33" s="40"/>
      <c r="B33" s="41"/>
      <c r="C33" s="41"/>
      <c r="D33" s="41"/>
      <c r="E33" s="41"/>
      <c r="F33" s="41"/>
      <c r="G33" s="41"/>
      <c r="H33" s="20"/>
    </row>
    <row r="34" spans="1:8" x14ac:dyDescent="0.25">
      <c r="A34" s="97" t="s">
        <v>127</v>
      </c>
      <c r="B34" s="98"/>
      <c r="C34" s="98"/>
      <c r="D34" s="98"/>
      <c r="E34" s="98"/>
      <c r="F34" s="98"/>
      <c r="G34" s="98"/>
      <c r="H34" s="99"/>
    </row>
    <row r="35" spans="1:8" x14ac:dyDescent="0.25">
      <c r="A35" s="92" t="s">
        <v>128</v>
      </c>
      <c r="B35" s="93"/>
      <c r="C35" s="93"/>
      <c r="D35" s="93"/>
      <c r="E35" s="93"/>
      <c r="F35" s="93"/>
      <c r="G35" s="78"/>
      <c r="H35" s="20">
        <f>+ROUND(H32*0.2,2)</f>
        <v>17.899999999999999</v>
      </c>
    </row>
    <row r="36" spans="1:8" x14ac:dyDescent="0.25">
      <c r="A36" s="26"/>
      <c r="B36" s="21"/>
      <c r="C36" s="26"/>
      <c r="D36" s="27"/>
      <c r="E36" s="28"/>
      <c r="F36" s="27"/>
      <c r="G36" s="27"/>
      <c r="H36" s="28"/>
    </row>
    <row r="37" spans="1:8" x14ac:dyDescent="0.25">
      <c r="A37" s="102" t="s">
        <v>129</v>
      </c>
      <c r="B37" s="103"/>
      <c r="C37" s="103"/>
      <c r="D37" s="103"/>
      <c r="E37" s="103"/>
      <c r="F37" s="103"/>
      <c r="G37" s="80"/>
      <c r="H37" s="43">
        <f>+H35+H32</f>
        <v>107.4</v>
      </c>
    </row>
    <row r="38" spans="1:8" x14ac:dyDescent="0.25">
      <c r="A38" s="44"/>
      <c r="B38" s="23"/>
      <c r="C38" s="24"/>
      <c r="D38" s="45"/>
      <c r="E38" s="25"/>
      <c r="F38" s="45"/>
      <c r="G38" s="45"/>
      <c r="H38" s="25"/>
    </row>
    <row r="39" spans="1:8" x14ac:dyDescent="0.25">
      <c r="A39" s="46" t="s">
        <v>90</v>
      </c>
      <c r="B39" s="47" t="str">
        <f>+[1]!NumLetras(H37,"DÓLAR")</f>
        <v xml:space="preserve"> CIENTO SIETE 40/100 </v>
      </c>
      <c r="C39" s="48"/>
      <c r="D39" s="49"/>
      <c r="E39" s="49"/>
      <c r="F39" s="49"/>
      <c r="G39" s="49"/>
      <c r="H39" s="49"/>
    </row>
  </sheetData>
  <sheetProtection formatCells="0" formatColumns="0" formatRows="0" insertColumns="0" insertRows="0" insertHyperlinks="0" deleteColumns="0" deleteRows="0" sort="0" autoFilter="0" pivotTables="0"/>
  <mergeCells count="21">
    <mergeCell ref="A37:F37"/>
    <mergeCell ref="B29:C29"/>
    <mergeCell ref="B28:C28"/>
    <mergeCell ref="A22:H22"/>
    <mergeCell ref="A25:F25"/>
    <mergeCell ref="A27:H27"/>
    <mergeCell ref="A30:F30"/>
    <mergeCell ref="A32:F32"/>
    <mergeCell ref="A34:H34"/>
    <mergeCell ref="A20:F20"/>
    <mergeCell ref="A35:F35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topLeftCell="A13" workbookViewId="0">
      <selection activeCell="H13" sqref="H13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35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57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58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104</v>
      </c>
      <c r="B11" s="33" t="s">
        <v>105</v>
      </c>
      <c r="C11" s="34" t="s">
        <v>106</v>
      </c>
      <c r="D11" s="35">
        <v>1</v>
      </c>
      <c r="E11" s="36">
        <v>0.2</v>
      </c>
      <c r="F11" s="35">
        <v>7.3999999999999996E-2</v>
      </c>
      <c r="G11" s="36">
        <v>0.01</v>
      </c>
      <c r="H11" s="37">
        <f t="shared" ref="H11:H13" si="0">+G11/$H$33</f>
        <v>3.0120481927710841E-3</v>
      </c>
    </row>
    <row r="12" spans="1:8" x14ac:dyDescent="0.25">
      <c r="A12" s="32" t="s">
        <v>382</v>
      </c>
      <c r="B12" s="55" t="s">
        <v>383</v>
      </c>
      <c r="C12" s="34" t="s">
        <v>106</v>
      </c>
      <c r="D12" s="35">
        <v>1</v>
      </c>
      <c r="E12" s="36">
        <v>1</v>
      </c>
      <c r="F12" s="35">
        <f>+F11</f>
        <v>7.3999999999999996E-2</v>
      </c>
      <c r="G12" s="36">
        <f>+ROUND(F12*E12,2)</f>
        <v>7.0000000000000007E-2</v>
      </c>
      <c r="H12" s="37">
        <f t="shared" si="0"/>
        <v>2.1084337349397589E-2</v>
      </c>
    </row>
    <row r="13" spans="1:8" x14ac:dyDescent="0.25">
      <c r="A13" s="91" t="s">
        <v>109</v>
      </c>
      <c r="B13" s="91"/>
      <c r="C13" s="91"/>
      <c r="D13" s="91"/>
      <c r="E13" s="91"/>
      <c r="F13" s="91"/>
      <c r="G13" s="36">
        <f>SUM(G11:G12)</f>
        <v>0.08</v>
      </c>
      <c r="H13" s="37">
        <f t="shared" si="0"/>
        <v>2.4096385542168672E-2</v>
      </c>
    </row>
    <row r="14" spans="1:8" x14ac:dyDescent="0.25">
      <c r="A14" s="26"/>
      <c r="B14" s="21"/>
      <c r="C14" s="26"/>
      <c r="D14" s="27"/>
      <c r="E14" s="28"/>
      <c r="F14" s="27"/>
      <c r="G14" s="27"/>
      <c r="H14" s="28"/>
    </row>
    <row r="15" spans="1:8" x14ac:dyDescent="0.25">
      <c r="A15" s="100" t="s">
        <v>110</v>
      </c>
      <c r="B15" s="100"/>
      <c r="C15" s="100"/>
      <c r="D15" s="100"/>
      <c r="E15" s="100"/>
      <c r="F15" s="100"/>
      <c r="G15" s="100"/>
      <c r="H15" s="100"/>
    </row>
    <row r="16" spans="1:8" x14ac:dyDescent="0.25">
      <c r="A16" s="29" t="s">
        <v>7</v>
      </c>
      <c r="B16" s="29" t="s">
        <v>8</v>
      </c>
      <c r="C16" s="29" t="s">
        <v>9</v>
      </c>
      <c r="D16" s="30" t="s">
        <v>10</v>
      </c>
      <c r="E16" s="31" t="s">
        <v>98</v>
      </c>
      <c r="F16" s="38"/>
      <c r="G16" s="31" t="s">
        <v>100</v>
      </c>
      <c r="H16" s="31" t="s">
        <v>101</v>
      </c>
    </row>
    <row r="17" spans="1:8" ht="24" x14ac:dyDescent="0.25">
      <c r="A17" s="32" t="s">
        <v>151</v>
      </c>
      <c r="B17" s="33" t="s">
        <v>254</v>
      </c>
      <c r="C17" s="34" t="s">
        <v>58</v>
      </c>
      <c r="D17" s="35">
        <v>0.5</v>
      </c>
      <c r="E17" s="36">
        <v>3.22</v>
      </c>
      <c r="F17" s="38"/>
      <c r="G17" s="36">
        <v>1.61</v>
      </c>
      <c r="H17" s="37">
        <f t="shared" ref="H17:H19" si="1">+G17/$H$33</f>
        <v>0.48493975903614456</v>
      </c>
    </row>
    <row r="18" spans="1:8" ht="24" x14ac:dyDescent="0.25">
      <c r="A18" s="50" t="s">
        <v>214</v>
      </c>
      <c r="B18" s="33" t="s">
        <v>381</v>
      </c>
      <c r="C18" s="34" t="s">
        <v>58</v>
      </c>
      <c r="D18" s="35">
        <v>1</v>
      </c>
      <c r="E18" s="36">
        <v>1</v>
      </c>
      <c r="F18" s="38"/>
      <c r="G18" s="36">
        <v>1</v>
      </c>
      <c r="H18" s="37">
        <f t="shared" si="1"/>
        <v>0.3012048192771084</v>
      </c>
    </row>
    <row r="19" spans="1:8" x14ac:dyDescent="0.25">
      <c r="A19" s="91" t="s">
        <v>113</v>
      </c>
      <c r="B19" s="91"/>
      <c r="C19" s="91"/>
      <c r="D19" s="91"/>
      <c r="E19" s="91"/>
      <c r="F19" s="91"/>
      <c r="G19" s="36">
        <v>2.6100000000000003</v>
      </c>
      <c r="H19" s="37">
        <f t="shared" si="1"/>
        <v>0.78614457831325302</v>
      </c>
    </row>
    <row r="20" spans="1:8" x14ac:dyDescent="0.25">
      <c r="A20" s="26"/>
      <c r="B20" s="21"/>
      <c r="C20" s="26"/>
      <c r="D20" s="27"/>
      <c r="E20" s="28"/>
      <c r="F20" s="27"/>
      <c r="G20" s="27"/>
      <c r="H20" s="28"/>
    </row>
    <row r="21" spans="1:8" x14ac:dyDescent="0.25">
      <c r="A21" s="100" t="s">
        <v>114</v>
      </c>
      <c r="B21" s="100"/>
      <c r="C21" s="100"/>
      <c r="D21" s="100"/>
      <c r="E21" s="100"/>
      <c r="F21" s="100"/>
      <c r="G21" s="100"/>
      <c r="H21" s="100"/>
    </row>
    <row r="22" spans="1:8" x14ac:dyDescent="0.25">
      <c r="A22" s="29" t="s">
        <v>7</v>
      </c>
      <c r="B22" s="29" t="s">
        <v>8</v>
      </c>
      <c r="C22" s="29" t="s">
        <v>9</v>
      </c>
      <c r="D22" s="29" t="s">
        <v>10</v>
      </c>
      <c r="E22" s="29" t="s">
        <v>115</v>
      </c>
      <c r="F22" s="29" t="s">
        <v>116</v>
      </c>
      <c r="G22" s="29" t="s">
        <v>100</v>
      </c>
      <c r="H22" s="31" t="s">
        <v>101</v>
      </c>
    </row>
    <row r="23" spans="1:8" x14ac:dyDescent="0.25">
      <c r="A23" s="32"/>
      <c r="B23" s="33"/>
      <c r="C23" s="34"/>
      <c r="D23" s="35"/>
      <c r="E23" s="36"/>
      <c r="F23" s="39"/>
      <c r="G23" s="6"/>
      <c r="H23" s="37"/>
    </row>
    <row r="24" spans="1:8" x14ac:dyDescent="0.25">
      <c r="A24" s="91" t="s">
        <v>117</v>
      </c>
      <c r="B24" s="104"/>
      <c r="C24" s="104"/>
      <c r="D24" s="104"/>
      <c r="E24" s="104"/>
      <c r="F24" s="104"/>
      <c r="G24" s="36">
        <v>0</v>
      </c>
      <c r="H24" s="37">
        <v>0</v>
      </c>
    </row>
    <row r="25" spans="1:8" x14ac:dyDescent="0.25">
      <c r="A25" s="26"/>
      <c r="B25" s="21"/>
      <c r="C25" s="26"/>
      <c r="D25" s="27"/>
      <c r="E25" s="28"/>
      <c r="F25" s="27"/>
      <c r="G25" s="27"/>
      <c r="H25" s="28"/>
    </row>
    <row r="26" spans="1:8" x14ac:dyDescent="0.25">
      <c r="A26" s="100" t="s">
        <v>118</v>
      </c>
      <c r="B26" s="100"/>
      <c r="C26" s="100"/>
      <c r="D26" s="100"/>
      <c r="E26" s="100"/>
      <c r="F26" s="100"/>
      <c r="G26" s="100"/>
      <c r="H26" s="100"/>
    </row>
    <row r="27" spans="1:8" ht="13.5" customHeight="1" x14ac:dyDescent="0.25">
      <c r="A27" s="29" t="s">
        <v>7</v>
      </c>
      <c r="B27" s="100" t="s">
        <v>8</v>
      </c>
      <c r="C27" s="100"/>
      <c r="D27" s="29" t="s">
        <v>119</v>
      </c>
      <c r="E27" s="29" t="s">
        <v>120</v>
      </c>
      <c r="F27" s="29" t="s">
        <v>99</v>
      </c>
      <c r="G27" s="29" t="s">
        <v>100</v>
      </c>
      <c r="H27" s="31" t="s">
        <v>101</v>
      </c>
    </row>
    <row r="28" spans="1:8" ht="12.75" customHeight="1" x14ac:dyDescent="0.25">
      <c r="A28" s="32" t="s">
        <v>255</v>
      </c>
      <c r="B28" s="94" t="s">
        <v>256</v>
      </c>
      <c r="C28" s="94"/>
      <c r="D28" s="36">
        <v>1</v>
      </c>
      <c r="E28" s="36">
        <v>3.83</v>
      </c>
      <c r="F28" s="35">
        <v>7.3999999999999996E-2</v>
      </c>
      <c r="G28" s="36">
        <f>+ROUND(F28*E28*D28,2)</f>
        <v>0.28000000000000003</v>
      </c>
      <c r="H28" s="37">
        <f t="shared" ref="H28:H30" si="2">+G28/$H$33</f>
        <v>8.4337349397590355E-2</v>
      </c>
    </row>
    <row r="29" spans="1:8" ht="21" customHeight="1" x14ac:dyDescent="0.25">
      <c r="A29" s="32" t="s">
        <v>384</v>
      </c>
      <c r="B29" s="110" t="s">
        <v>385</v>
      </c>
      <c r="C29" s="111"/>
      <c r="D29" s="36">
        <v>1</v>
      </c>
      <c r="E29" s="36">
        <v>4.29</v>
      </c>
      <c r="F29" s="35">
        <f>+F28</f>
        <v>7.3999999999999996E-2</v>
      </c>
      <c r="G29" s="36">
        <f>+ROUND(F29*E29*D29,2)</f>
        <v>0.32</v>
      </c>
      <c r="H29" s="37">
        <f t="shared" si="2"/>
        <v>9.638554216867469E-2</v>
      </c>
    </row>
    <row r="30" spans="1:8" x14ac:dyDescent="0.25">
      <c r="A30" s="32" t="s">
        <v>212</v>
      </c>
      <c r="B30" s="94" t="s">
        <v>213</v>
      </c>
      <c r="C30" s="94"/>
      <c r="D30" s="36">
        <v>1</v>
      </c>
      <c r="E30" s="36">
        <v>3.87</v>
      </c>
      <c r="F30" s="35">
        <v>7.4000000000000003E-3</v>
      </c>
      <c r="G30" s="36">
        <f>+ROUND(F30*E30*D30,2)</f>
        <v>0.03</v>
      </c>
      <c r="H30" s="37">
        <f t="shared" si="2"/>
        <v>9.0361445783132526E-3</v>
      </c>
    </row>
    <row r="31" spans="1:8" x14ac:dyDescent="0.25">
      <c r="A31" s="91" t="s">
        <v>125</v>
      </c>
      <c r="B31" s="91"/>
      <c r="C31" s="91"/>
      <c r="D31" s="91"/>
      <c r="E31" s="91"/>
      <c r="F31" s="91"/>
      <c r="G31" s="36">
        <f>SUM(G28:G30)</f>
        <v>0.63000000000000012</v>
      </c>
      <c r="H31" s="37">
        <f>+G31/$H$33</f>
        <v>0.18975903614457834</v>
      </c>
    </row>
    <row r="32" spans="1:8" x14ac:dyDescent="0.25">
      <c r="A32" s="26"/>
      <c r="B32" s="21"/>
      <c r="C32" s="26"/>
      <c r="D32" s="27"/>
      <c r="E32" s="28"/>
      <c r="F32" s="27"/>
      <c r="G32" s="27"/>
      <c r="H32" s="28"/>
    </row>
    <row r="33" spans="1:8" x14ac:dyDescent="0.25">
      <c r="A33" s="92" t="s">
        <v>126</v>
      </c>
      <c r="B33" s="93"/>
      <c r="C33" s="93"/>
      <c r="D33" s="93"/>
      <c r="E33" s="93"/>
      <c r="F33" s="93"/>
      <c r="G33" s="41"/>
      <c r="H33" s="20">
        <f>+G31+G19+G13</f>
        <v>3.3200000000000003</v>
      </c>
    </row>
    <row r="34" spans="1:8" x14ac:dyDescent="0.25">
      <c r="A34" s="40"/>
      <c r="B34" s="41"/>
      <c r="C34" s="41"/>
      <c r="D34" s="41"/>
      <c r="E34" s="41"/>
      <c r="F34" s="41"/>
      <c r="G34" s="41"/>
      <c r="H34" s="20"/>
    </row>
    <row r="35" spans="1:8" x14ac:dyDescent="0.25">
      <c r="A35" s="97" t="s">
        <v>127</v>
      </c>
      <c r="B35" s="98"/>
      <c r="C35" s="98"/>
      <c r="D35" s="98"/>
      <c r="E35" s="98"/>
      <c r="F35" s="98"/>
      <c r="G35" s="98"/>
      <c r="H35" s="99"/>
    </row>
    <row r="36" spans="1:8" x14ac:dyDescent="0.25">
      <c r="A36" s="92" t="s">
        <v>128</v>
      </c>
      <c r="B36" s="93"/>
      <c r="C36" s="93"/>
      <c r="D36" s="93"/>
      <c r="E36" s="93"/>
      <c r="F36" s="93"/>
      <c r="G36" s="78"/>
      <c r="H36" s="20">
        <f>+ROUND(H33*0.2,2)</f>
        <v>0.66</v>
      </c>
    </row>
    <row r="37" spans="1:8" x14ac:dyDescent="0.25">
      <c r="A37" s="26"/>
      <c r="B37" s="21"/>
      <c r="C37" s="26"/>
      <c r="D37" s="27"/>
      <c r="E37" s="28"/>
      <c r="F37" s="27"/>
      <c r="G37" s="27"/>
      <c r="H37" s="28"/>
    </row>
    <row r="38" spans="1:8" x14ac:dyDescent="0.25">
      <c r="A38" s="102" t="s">
        <v>129</v>
      </c>
      <c r="B38" s="103"/>
      <c r="C38" s="103"/>
      <c r="D38" s="103"/>
      <c r="E38" s="103"/>
      <c r="F38" s="103"/>
      <c r="G38" s="80"/>
      <c r="H38" s="43">
        <f>+H36+H33</f>
        <v>3.9800000000000004</v>
      </c>
    </row>
    <row r="39" spans="1:8" x14ac:dyDescent="0.25">
      <c r="A39" s="44"/>
      <c r="B39" s="23"/>
      <c r="C39" s="24"/>
      <c r="D39" s="45"/>
      <c r="E39" s="25"/>
      <c r="F39" s="45"/>
      <c r="G39" s="45"/>
      <c r="H39" s="25"/>
    </row>
    <row r="40" spans="1:8" x14ac:dyDescent="0.25">
      <c r="A40" s="46" t="s">
        <v>90</v>
      </c>
      <c r="B40" s="47" t="str">
        <f>+[1]!NumLetras(H38,"DÓLAR")</f>
        <v xml:space="preserve"> TRES 98/100 </v>
      </c>
      <c r="C40" s="48"/>
      <c r="D40" s="49"/>
      <c r="E40" s="49"/>
      <c r="F40" s="49"/>
      <c r="G40" s="49"/>
      <c r="H40" s="49"/>
    </row>
  </sheetData>
  <sheetProtection formatCells="0" formatColumns="0" formatRows="0" insertColumns="0" insertRows="0" insertHyperlinks="0" deleteColumns="0" deleteRows="0" sort="0" autoFilter="0" pivotTables="0"/>
  <mergeCells count="23">
    <mergeCell ref="A38:F38"/>
    <mergeCell ref="B27:C27"/>
    <mergeCell ref="A21:H21"/>
    <mergeCell ref="A24:F24"/>
    <mergeCell ref="A26:H26"/>
    <mergeCell ref="A31:F31"/>
    <mergeCell ref="A33:F33"/>
    <mergeCell ref="A35:H35"/>
    <mergeCell ref="B28:C28"/>
    <mergeCell ref="A19:F19"/>
    <mergeCell ref="A36:F36"/>
    <mergeCell ref="B30:C30"/>
    <mergeCell ref="A1:H1"/>
    <mergeCell ref="B3:H3"/>
    <mergeCell ref="B4:H4"/>
    <mergeCell ref="B5:H5"/>
    <mergeCell ref="B2:D2"/>
    <mergeCell ref="A7:H7"/>
    <mergeCell ref="A9:H9"/>
    <mergeCell ref="A13:F13"/>
    <mergeCell ref="A15:H15"/>
    <mergeCell ref="F2:H2"/>
    <mergeCell ref="B29:C29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topLeftCell="A16" workbookViewId="0">
      <selection activeCell="H11" sqref="H11:H14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36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61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32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102</v>
      </c>
      <c r="B11" s="33" t="s">
        <v>103</v>
      </c>
      <c r="C11" s="34" t="s">
        <v>35</v>
      </c>
      <c r="D11" s="35">
        <v>1</v>
      </c>
      <c r="E11" s="36">
        <v>2</v>
      </c>
      <c r="F11" s="35">
        <v>3.2000000000000002E-3</v>
      </c>
      <c r="G11" s="36">
        <v>0.01</v>
      </c>
      <c r="H11" s="37">
        <f t="shared" ref="H11:H14" si="0">+G11/$H$32</f>
        <v>0.1111111111111111</v>
      </c>
    </row>
    <row r="12" spans="1:8" x14ac:dyDescent="0.25">
      <c r="A12" s="32" t="s">
        <v>104</v>
      </c>
      <c r="B12" s="33" t="s">
        <v>105</v>
      </c>
      <c r="C12" s="34" t="s">
        <v>106</v>
      </c>
      <c r="D12" s="35">
        <v>2</v>
      </c>
      <c r="E12" s="36">
        <v>0.2</v>
      </c>
      <c r="F12" s="35">
        <v>3.2000000000000002E-3</v>
      </c>
      <c r="G12" s="36">
        <v>0</v>
      </c>
      <c r="H12" s="37">
        <f t="shared" si="0"/>
        <v>0</v>
      </c>
    </row>
    <row r="13" spans="1:8" x14ac:dyDescent="0.25">
      <c r="A13" s="32" t="s">
        <v>107</v>
      </c>
      <c r="B13" s="33" t="s">
        <v>108</v>
      </c>
      <c r="C13" s="34" t="s">
        <v>106</v>
      </c>
      <c r="D13" s="35">
        <v>1</v>
      </c>
      <c r="E13" s="36">
        <v>3.5</v>
      </c>
      <c r="F13" s="35">
        <v>3.2000000000000002E-3</v>
      </c>
      <c r="G13" s="36">
        <v>0.01</v>
      </c>
      <c r="H13" s="37">
        <f t="shared" si="0"/>
        <v>0.1111111111111111</v>
      </c>
    </row>
    <row r="14" spans="1:8" x14ac:dyDescent="0.25">
      <c r="A14" s="91" t="s">
        <v>109</v>
      </c>
      <c r="B14" s="91"/>
      <c r="C14" s="91"/>
      <c r="D14" s="91"/>
      <c r="E14" s="91"/>
      <c r="F14" s="91"/>
      <c r="G14" s="36">
        <v>0.02</v>
      </c>
      <c r="H14" s="37">
        <f t="shared" si="0"/>
        <v>0.22222222222222221</v>
      </c>
    </row>
    <row r="15" spans="1:8" x14ac:dyDescent="0.25">
      <c r="A15" s="26"/>
      <c r="B15" s="21"/>
      <c r="C15" s="26"/>
      <c r="D15" s="27"/>
      <c r="E15" s="28"/>
      <c r="F15" s="27"/>
      <c r="G15" s="27"/>
      <c r="H15" s="28"/>
    </row>
    <row r="16" spans="1:8" x14ac:dyDescent="0.25">
      <c r="A16" s="100" t="s">
        <v>110</v>
      </c>
      <c r="B16" s="100"/>
      <c r="C16" s="100"/>
      <c r="D16" s="100"/>
      <c r="E16" s="100"/>
      <c r="F16" s="100"/>
      <c r="G16" s="100"/>
      <c r="H16" s="100"/>
    </row>
    <row r="17" spans="1:8" x14ac:dyDescent="0.25">
      <c r="A17" s="29" t="s">
        <v>7</v>
      </c>
      <c r="B17" s="29" t="s">
        <v>8</v>
      </c>
      <c r="C17" s="29" t="s">
        <v>9</v>
      </c>
      <c r="D17" s="30" t="s">
        <v>10</v>
      </c>
      <c r="E17" s="31" t="s">
        <v>98</v>
      </c>
      <c r="F17" s="38"/>
      <c r="G17" s="31" t="s">
        <v>100</v>
      </c>
      <c r="H17" s="31" t="s">
        <v>101</v>
      </c>
    </row>
    <row r="18" spans="1:8" x14ac:dyDescent="0.25">
      <c r="A18" s="32" t="s">
        <v>188</v>
      </c>
      <c r="B18" s="33" t="s">
        <v>189</v>
      </c>
      <c r="C18" s="34" t="s">
        <v>190</v>
      </c>
      <c r="D18" s="35">
        <v>0.03</v>
      </c>
      <c r="E18" s="36">
        <v>1.49</v>
      </c>
      <c r="F18" s="38"/>
      <c r="G18" s="36">
        <v>0.04</v>
      </c>
      <c r="H18" s="37">
        <f t="shared" ref="H18:H19" si="1">+G18/$H$32</f>
        <v>0.44444444444444442</v>
      </c>
    </row>
    <row r="19" spans="1:8" x14ac:dyDescent="0.25">
      <c r="A19" s="91" t="s">
        <v>113</v>
      </c>
      <c r="B19" s="91"/>
      <c r="C19" s="91"/>
      <c r="D19" s="91"/>
      <c r="E19" s="91"/>
      <c r="F19" s="91"/>
      <c r="G19" s="36">
        <v>0.04</v>
      </c>
      <c r="H19" s="37">
        <f t="shared" si="1"/>
        <v>0.44444444444444442</v>
      </c>
    </row>
    <row r="20" spans="1:8" x14ac:dyDescent="0.25">
      <c r="A20" s="26"/>
      <c r="B20" s="21"/>
      <c r="C20" s="26"/>
      <c r="D20" s="27"/>
      <c r="E20" s="28"/>
      <c r="F20" s="27"/>
      <c r="G20" s="27"/>
      <c r="H20" s="28"/>
    </row>
    <row r="21" spans="1:8" x14ac:dyDescent="0.25">
      <c r="A21" s="100" t="s">
        <v>114</v>
      </c>
      <c r="B21" s="100"/>
      <c r="C21" s="100"/>
      <c r="D21" s="100"/>
      <c r="E21" s="100"/>
      <c r="F21" s="100"/>
      <c r="G21" s="100"/>
      <c r="H21" s="100"/>
    </row>
    <row r="22" spans="1:8" x14ac:dyDescent="0.25">
      <c r="A22" s="29" t="s">
        <v>7</v>
      </c>
      <c r="B22" s="29" t="s">
        <v>8</v>
      </c>
      <c r="C22" s="29" t="s">
        <v>9</v>
      </c>
      <c r="D22" s="29" t="s">
        <v>10</v>
      </c>
      <c r="E22" s="29" t="s">
        <v>115</v>
      </c>
      <c r="F22" s="29" t="s">
        <v>116</v>
      </c>
      <c r="G22" s="29" t="s">
        <v>100</v>
      </c>
      <c r="H22" s="31" t="s">
        <v>101</v>
      </c>
    </row>
    <row r="23" spans="1:8" x14ac:dyDescent="0.25">
      <c r="A23" s="32"/>
      <c r="B23" s="33"/>
      <c r="C23" s="34"/>
      <c r="D23" s="35"/>
      <c r="E23" s="36"/>
      <c r="F23" s="39"/>
      <c r="G23" s="6"/>
      <c r="H23" s="37"/>
    </row>
    <row r="24" spans="1:8" x14ac:dyDescent="0.25">
      <c r="A24" s="91" t="s">
        <v>117</v>
      </c>
      <c r="B24" s="104"/>
      <c r="C24" s="104"/>
      <c r="D24" s="104"/>
      <c r="E24" s="104"/>
      <c r="F24" s="104"/>
      <c r="G24" s="36">
        <v>0</v>
      </c>
      <c r="H24" s="37">
        <v>0</v>
      </c>
    </row>
    <row r="25" spans="1:8" x14ac:dyDescent="0.25">
      <c r="A25" s="26"/>
      <c r="B25" s="21"/>
      <c r="C25" s="26"/>
      <c r="D25" s="27"/>
      <c r="E25" s="28"/>
      <c r="F25" s="27"/>
      <c r="G25" s="27"/>
      <c r="H25" s="28"/>
    </row>
    <row r="26" spans="1:8" x14ac:dyDescent="0.25">
      <c r="A26" s="100" t="s">
        <v>118</v>
      </c>
      <c r="B26" s="100"/>
      <c r="C26" s="100"/>
      <c r="D26" s="100"/>
      <c r="E26" s="100"/>
      <c r="F26" s="100"/>
      <c r="G26" s="100"/>
      <c r="H26" s="100"/>
    </row>
    <row r="27" spans="1:8" ht="13.5" customHeight="1" x14ac:dyDescent="0.25">
      <c r="A27" s="29" t="s">
        <v>7</v>
      </c>
      <c r="B27" s="100" t="s">
        <v>8</v>
      </c>
      <c r="C27" s="100"/>
      <c r="D27" s="29" t="s">
        <v>119</v>
      </c>
      <c r="E27" s="29" t="s">
        <v>120</v>
      </c>
      <c r="F27" s="29" t="s">
        <v>99</v>
      </c>
      <c r="G27" s="29" t="s">
        <v>100</v>
      </c>
      <c r="H27" s="31" t="s">
        <v>101</v>
      </c>
    </row>
    <row r="28" spans="1:8" ht="12.75" customHeight="1" x14ac:dyDescent="0.25">
      <c r="A28" s="32" t="s">
        <v>121</v>
      </c>
      <c r="B28" s="94" t="s">
        <v>122</v>
      </c>
      <c r="C28" s="94"/>
      <c r="D28" s="36">
        <v>2</v>
      </c>
      <c r="E28" s="36">
        <v>3.87</v>
      </c>
      <c r="F28" s="35">
        <v>3.2000000000000002E-3</v>
      </c>
      <c r="G28" s="36">
        <f>+ROUND(F28*E28*D28,2)</f>
        <v>0.02</v>
      </c>
      <c r="H28" s="37">
        <f t="shared" ref="H28:H29" si="2">+G28/$H$32</f>
        <v>0.22222222222222221</v>
      </c>
    </row>
    <row r="29" spans="1:8" x14ac:dyDescent="0.25">
      <c r="A29" s="32" t="s">
        <v>123</v>
      </c>
      <c r="B29" s="94" t="s">
        <v>124</v>
      </c>
      <c r="C29" s="94"/>
      <c r="D29" s="36">
        <v>1</v>
      </c>
      <c r="E29" s="36">
        <v>4.29</v>
      </c>
      <c r="F29" s="35">
        <v>3.2000000000000002E-3</v>
      </c>
      <c r="G29" s="36">
        <f>+ROUND(F29*E29*D29,2)</f>
        <v>0.01</v>
      </c>
      <c r="H29" s="37">
        <f t="shared" si="2"/>
        <v>0.1111111111111111</v>
      </c>
    </row>
    <row r="30" spans="1:8" x14ac:dyDescent="0.25">
      <c r="A30" s="91" t="s">
        <v>125</v>
      </c>
      <c r="B30" s="91"/>
      <c r="C30" s="91"/>
      <c r="D30" s="91"/>
      <c r="E30" s="91"/>
      <c r="F30" s="91"/>
      <c r="G30" s="36">
        <f>SUM(G28:G29)</f>
        <v>0.03</v>
      </c>
      <c r="H30" s="37">
        <f>+G30/$H$32</f>
        <v>0.33333333333333326</v>
      </c>
    </row>
    <row r="31" spans="1:8" x14ac:dyDescent="0.25">
      <c r="A31" s="26"/>
      <c r="B31" s="21"/>
      <c r="C31" s="26"/>
      <c r="D31" s="27"/>
      <c r="E31" s="28"/>
      <c r="F31" s="27"/>
      <c r="G31" s="27"/>
      <c r="H31" s="28"/>
    </row>
    <row r="32" spans="1:8" x14ac:dyDescent="0.25">
      <c r="A32" s="92" t="s">
        <v>126</v>
      </c>
      <c r="B32" s="93"/>
      <c r="C32" s="93"/>
      <c r="D32" s="93"/>
      <c r="E32" s="93"/>
      <c r="F32" s="93"/>
      <c r="G32" s="41"/>
      <c r="H32" s="20">
        <f>+G30+G19+G14</f>
        <v>9.0000000000000011E-2</v>
      </c>
    </row>
    <row r="33" spans="1:8" x14ac:dyDescent="0.25">
      <c r="A33" s="40"/>
      <c r="B33" s="41"/>
      <c r="C33" s="41"/>
      <c r="D33" s="41"/>
      <c r="E33" s="41"/>
      <c r="F33" s="41"/>
      <c r="G33" s="41"/>
      <c r="H33" s="20"/>
    </row>
    <row r="34" spans="1:8" x14ac:dyDescent="0.25">
      <c r="A34" s="97" t="s">
        <v>127</v>
      </c>
      <c r="B34" s="98"/>
      <c r="C34" s="98"/>
      <c r="D34" s="98"/>
      <c r="E34" s="98"/>
      <c r="F34" s="98"/>
      <c r="G34" s="98"/>
      <c r="H34" s="99"/>
    </row>
    <row r="35" spans="1:8" x14ac:dyDescent="0.25">
      <c r="A35" s="92" t="s">
        <v>128</v>
      </c>
      <c r="B35" s="93"/>
      <c r="C35" s="93"/>
      <c r="D35" s="93"/>
      <c r="E35" s="93"/>
      <c r="F35" s="93"/>
      <c r="G35" s="78"/>
      <c r="H35" s="20">
        <f>+ROUND(H32*0.2,2)</f>
        <v>0.02</v>
      </c>
    </row>
    <row r="36" spans="1:8" x14ac:dyDescent="0.25">
      <c r="A36" s="26"/>
      <c r="B36" s="21"/>
      <c r="C36" s="26"/>
      <c r="D36" s="27"/>
      <c r="E36" s="28"/>
      <c r="F36" s="27"/>
      <c r="G36" s="27"/>
      <c r="H36" s="28"/>
    </row>
    <row r="37" spans="1:8" x14ac:dyDescent="0.25">
      <c r="A37" s="102" t="s">
        <v>129</v>
      </c>
      <c r="B37" s="103"/>
      <c r="C37" s="103"/>
      <c r="D37" s="103"/>
      <c r="E37" s="103"/>
      <c r="F37" s="103"/>
      <c r="G37" s="80"/>
      <c r="H37" s="43">
        <f>+H35+H32</f>
        <v>0.11000000000000001</v>
      </c>
    </row>
    <row r="38" spans="1:8" x14ac:dyDescent="0.25">
      <c r="A38" s="44"/>
      <c r="B38" s="23"/>
      <c r="C38" s="24"/>
      <c r="D38" s="45"/>
      <c r="E38" s="25"/>
      <c r="F38" s="45"/>
      <c r="G38" s="45"/>
      <c r="H38" s="25"/>
    </row>
    <row r="39" spans="1:8" x14ac:dyDescent="0.25">
      <c r="A39" s="46" t="s">
        <v>90</v>
      </c>
      <c r="B39" s="47" t="str">
        <f>+[1]!NumLetras(H37,"DÓLAR")</f>
        <v xml:space="preserve"> 11/100 </v>
      </c>
      <c r="C39" s="48"/>
      <c r="D39" s="49"/>
      <c r="E39" s="49"/>
      <c r="F39" s="49"/>
      <c r="G39" s="49"/>
      <c r="H39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7:F37"/>
    <mergeCell ref="B27:C27"/>
    <mergeCell ref="A21:H21"/>
    <mergeCell ref="A24:F24"/>
    <mergeCell ref="A26:H26"/>
    <mergeCell ref="A30:F30"/>
    <mergeCell ref="A32:F32"/>
    <mergeCell ref="A34:H34"/>
    <mergeCell ref="B28:C28"/>
    <mergeCell ref="A19:F19"/>
    <mergeCell ref="A35:F35"/>
    <mergeCell ref="B29:C29"/>
    <mergeCell ref="A1:H1"/>
    <mergeCell ref="B3:H3"/>
    <mergeCell ref="B4:H4"/>
    <mergeCell ref="B5:H5"/>
    <mergeCell ref="B2:D2"/>
    <mergeCell ref="A7:H7"/>
    <mergeCell ref="A9:H9"/>
    <mergeCell ref="A14:F14"/>
    <mergeCell ref="A16:H16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opLeftCell="A4" workbookViewId="0">
      <selection activeCell="H11" sqref="H11:H12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37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62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33" t="s">
        <v>139</v>
      </c>
      <c r="C11" s="34" t="s">
        <v>35</v>
      </c>
      <c r="D11" s="35">
        <v>1</v>
      </c>
      <c r="E11" s="36">
        <v>0.2</v>
      </c>
      <c r="F11" s="35">
        <v>1.35</v>
      </c>
      <c r="G11" s="36">
        <v>0.27</v>
      </c>
      <c r="H11" s="37">
        <f t="shared" ref="H11:H12" si="0">+G11/$H$29</f>
        <v>2.5447690857681435E-2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0.27</v>
      </c>
      <c r="H12" s="37">
        <f t="shared" si="0"/>
        <v>2.5447690857681435E-2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50"/>
      <c r="B16" s="33"/>
      <c r="C16" s="34"/>
      <c r="D16" s="35"/>
      <c r="E16" s="36"/>
      <c r="F16" s="38"/>
      <c r="G16" s="36"/>
      <c r="H16" s="37"/>
    </row>
    <row r="17" spans="1:8" x14ac:dyDescent="0.25">
      <c r="A17" s="91" t="s">
        <v>113</v>
      </c>
      <c r="B17" s="91"/>
      <c r="C17" s="91"/>
      <c r="D17" s="91"/>
      <c r="E17" s="91"/>
      <c r="F17" s="91"/>
      <c r="G17" s="36">
        <v>0</v>
      </c>
      <c r="H17" s="37">
        <v>0</v>
      </c>
    </row>
    <row r="18" spans="1:8" x14ac:dyDescent="0.25">
      <c r="A18" s="26"/>
      <c r="B18" s="21"/>
      <c r="C18" s="26"/>
      <c r="D18" s="27"/>
      <c r="E18" s="28"/>
      <c r="F18" s="27"/>
      <c r="G18" s="27"/>
      <c r="H18" s="28"/>
    </row>
    <row r="19" spans="1:8" x14ac:dyDescent="0.25">
      <c r="A19" s="100" t="s">
        <v>114</v>
      </c>
      <c r="B19" s="100"/>
      <c r="C19" s="100"/>
      <c r="D19" s="100"/>
      <c r="E19" s="100"/>
      <c r="F19" s="100"/>
      <c r="G19" s="100"/>
      <c r="H19" s="100"/>
    </row>
    <row r="20" spans="1:8" x14ac:dyDescent="0.25">
      <c r="A20" s="29" t="s">
        <v>7</v>
      </c>
      <c r="B20" s="29" t="s">
        <v>8</v>
      </c>
      <c r="C20" s="29" t="s">
        <v>9</v>
      </c>
      <c r="D20" s="29" t="s">
        <v>10</v>
      </c>
      <c r="E20" s="29" t="s">
        <v>115</v>
      </c>
      <c r="F20" s="29" t="s">
        <v>116</v>
      </c>
      <c r="G20" s="29" t="s">
        <v>100</v>
      </c>
      <c r="H20" s="31" t="s">
        <v>101</v>
      </c>
    </row>
    <row r="21" spans="1:8" x14ac:dyDescent="0.25">
      <c r="A21" s="32"/>
      <c r="B21" s="33"/>
      <c r="C21" s="34"/>
      <c r="D21" s="35"/>
      <c r="E21" s="36"/>
      <c r="F21" s="39"/>
      <c r="G21" s="6"/>
      <c r="H21" s="37"/>
    </row>
    <row r="22" spans="1:8" x14ac:dyDescent="0.25">
      <c r="A22" s="91" t="s">
        <v>117</v>
      </c>
      <c r="B22" s="104"/>
      <c r="C22" s="104"/>
      <c r="D22" s="104"/>
      <c r="E22" s="104"/>
      <c r="F22" s="104"/>
      <c r="G22" s="36">
        <v>0</v>
      </c>
      <c r="H22" s="37">
        <v>0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118</v>
      </c>
      <c r="B24" s="100"/>
      <c r="C24" s="100"/>
      <c r="D24" s="100"/>
      <c r="E24" s="100"/>
      <c r="F24" s="100"/>
      <c r="G24" s="100"/>
      <c r="H24" s="100"/>
    </row>
    <row r="25" spans="1:8" ht="13.5" customHeight="1" x14ac:dyDescent="0.25">
      <c r="A25" s="29" t="s">
        <v>7</v>
      </c>
      <c r="B25" s="100" t="s">
        <v>8</v>
      </c>
      <c r="C25" s="100"/>
      <c r="D25" s="29" t="s">
        <v>119</v>
      </c>
      <c r="E25" s="29" t="s">
        <v>120</v>
      </c>
      <c r="F25" s="29" t="s">
        <v>99</v>
      </c>
      <c r="G25" s="29" t="s">
        <v>100</v>
      </c>
      <c r="H25" s="31" t="s">
        <v>101</v>
      </c>
    </row>
    <row r="26" spans="1:8" ht="12.75" customHeight="1" x14ac:dyDescent="0.25">
      <c r="A26" s="32" t="s">
        <v>140</v>
      </c>
      <c r="B26" s="94" t="s">
        <v>397</v>
      </c>
      <c r="C26" s="94"/>
      <c r="D26" s="36">
        <v>2</v>
      </c>
      <c r="E26" s="36">
        <v>3.83</v>
      </c>
      <c r="F26" s="35">
        <v>1.35</v>
      </c>
      <c r="G26" s="36">
        <f>+ROUND(F26*E26*D26,2)</f>
        <v>10.34</v>
      </c>
      <c r="H26" s="37">
        <f>+G26/$H$29</f>
        <v>0.97455230914231861</v>
      </c>
    </row>
    <row r="27" spans="1:8" x14ac:dyDescent="0.25">
      <c r="A27" s="91" t="s">
        <v>125</v>
      </c>
      <c r="B27" s="91"/>
      <c r="C27" s="91"/>
      <c r="D27" s="91"/>
      <c r="E27" s="91"/>
      <c r="F27" s="91"/>
      <c r="G27" s="36">
        <f>SUM(G26)</f>
        <v>10.34</v>
      </c>
      <c r="H27" s="37">
        <f>+G27/$H$29</f>
        <v>0.97455230914231861</v>
      </c>
    </row>
    <row r="28" spans="1:8" x14ac:dyDescent="0.25">
      <c r="A28" s="26"/>
      <c r="B28" s="21"/>
      <c r="C28" s="26"/>
      <c r="D28" s="27"/>
      <c r="E28" s="28"/>
      <c r="F28" s="27"/>
      <c r="G28" s="27"/>
      <c r="H28" s="28"/>
    </row>
    <row r="29" spans="1:8" x14ac:dyDescent="0.25">
      <c r="A29" s="92" t="s">
        <v>126</v>
      </c>
      <c r="B29" s="93"/>
      <c r="C29" s="93"/>
      <c r="D29" s="93"/>
      <c r="E29" s="93"/>
      <c r="F29" s="93"/>
      <c r="G29" s="41"/>
      <c r="H29" s="20">
        <f>+G27+G12</f>
        <v>10.61</v>
      </c>
    </row>
    <row r="30" spans="1:8" x14ac:dyDescent="0.25">
      <c r="A30" s="40"/>
      <c r="B30" s="41"/>
      <c r="C30" s="41"/>
      <c r="D30" s="41"/>
      <c r="E30" s="41"/>
      <c r="F30" s="41"/>
      <c r="G30" s="41"/>
      <c r="H30" s="20"/>
    </row>
    <row r="31" spans="1:8" x14ac:dyDescent="0.25">
      <c r="A31" s="97" t="s">
        <v>127</v>
      </c>
      <c r="B31" s="98"/>
      <c r="C31" s="98"/>
      <c r="D31" s="98"/>
      <c r="E31" s="98"/>
      <c r="F31" s="98"/>
      <c r="G31" s="98"/>
      <c r="H31" s="99"/>
    </row>
    <row r="32" spans="1:8" x14ac:dyDescent="0.25">
      <c r="A32" s="92" t="s">
        <v>128</v>
      </c>
      <c r="B32" s="93"/>
      <c r="C32" s="93"/>
      <c r="D32" s="93"/>
      <c r="E32" s="93"/>
      <c r="F32" s="93"/>
      <c r="G32" s="78"/>
      <c r="H32" s="20">
        <f>+ROUND(H29*0.2,2)</f>
        <v>2.12</v>
      </c>
    </row>
    <row r="33" spans="1:8" x14ac:dyDescent="0.25">
      <c r="A33" s="26"/>
      <c r="B33" s="21"/>
      <c r="C33" s="26"/>
      <c r="D33" s="27"/>
      <c r="E33" s="28"/>
      <c r="F33" s="27"/>
      <c r="G33" s="27"/>
      <c r="H33" s="28"/>
    </row>
    <row r="34" spans="1:8" x14ac:dyDescent="0.25">
      <c r="A34" s="102" t="s">
        <v>129</v>
      </c>
      <c r="B34" s="103"/>
      <c r="C34" s="103"/>
      <c r="D34" s="103"/>
      <c r="E34" s="103"/>
      <c r="F34" s="103"/>
      <c r="G34" s="80"/>
      <c r="H34" s="43">
        <f>+H32+H29</f>
        <v>12.73</v>
      </c>
    </row>
    <row r="35" spans="1:8" x14ac:dyDescent="0.25">
      <c r="A35" s="44"/>
      <c r="B35" s="23"/>
      <c r="C35" s="24"/>
      <c r="D35" s="45"/>
      <c r="E35" s="25"/>
      <c r="F35" s="45"/>
      <c r="G35" s="45"/>
      <c r="H35" s="25"/>
    </row>
    <row r="36" spans="1:8" x14ac:dyDescent="0.25">
      <c r="A36" s="46" t="s">
        <v>90</v>
      </c>
      <c r="B36" s="47" t="str">
        <f>+[1]!NumLetras(H34,"DÓLAR")</f>
        <v xml:space="preserve"> DOCE 73/100 </v>
      </c>
      <c r="C36" s="48"/>
      <c r="D36" s="49"/>
      <c r="E36" s="49"/>
      <c r="F36" s="49"/>
      <c r="G36" s="49"/>
      <c r="H36" s="49"/>
    </row>
  </sheetData>
  <sheetProtection formatCells="0" formatColumns="0" formatRows="0" insertColumns="0" insertRows="0" insertHyperlinks="0" deleteColumns="0" deleteRows="0" sort="0" autoFilter="0" pivotTables="0"/>
  <mergeCells count="21">
    <mergeCell ref="A34:F34"/>
    <mergeCell ref="B25:C25"/>
    <mergeCell ref="A19:H19"/>
    <mergeCell ref="A22:F22"/>
    <mergeCell ref="A24:H24"/>
    <mergeCell ref="A27:F27"/>
    <mergeCell ref="A29:F29"/>
    <mergeCell ref="A31:H31"/>
    <mergeCell ref="B26:C26"/>
    <mergeCell ref="A17:F17"/>
    <mergeCell ref="A32:F32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topLeftCell="A21" workbookViewId="0">
      <selection activeCell="H28" sqref="H28:H32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256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256" x14ac:dyDescent="0.25">
      <c r="A2" s="21"/>
      <c r="B2" s="96"/>
      <c r="C2" s="96"/>
      <c r="D2" s="96"/>
      <c r="E2" s="21"/>
      <c r="F2" s="101"/>
      <c r="G2" s="101"/>
      <c r="H2" s="101"/>
    </row>
    <row r="3" spans="1:256" x14ac:dyDescent="0.25">
      <c r="A3" s="21" t="s">
        <v>92</v>
      </c>
      <c r="B3" s="96">
        <v>3</v>
      </c>
      <c r="C3" s="96"/>
      <c r="D3" s="96"/>
      <c r="E3" s="96"/>
      <c r="F3" s="96"/>
      <c r="G3" s="96"/>
      <c r="H3" s="96"/>
    </row>
    <row r="4" spans="1:256" x14ac:dyDescent="0.25">
      <c r="A4" s="21" t="s">
        <v>93</v>
      </c>
      <c r="B4" s="96" t="s">
        <v>373</v>
      </c>
      <c r="C4" s="96"/>
      <c r="D4" s="96"/>
      <c r="E4" s="96"/>
      <c r="F4" s="96"/>
      <c r="G4" s="96"/>
      <c r="H4" s="96"/>
    </row>
    <row r="5" spans="1:256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256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256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256" x14ac:dyDescent="0.25">
      <c r="A8" s="26"/>
      <c r="B8" s="21"/>
      <c r="C8" s="26"/>
      <c r="D8" s="27"/>
      <c r="E8" s="28"/>
      <c r="F8" s="27"/>
      <c r="G8" s="27"/>
      <c r="H8" s="28"/>
    </row>
    <row r="9" spans="1:256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256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256" x14ac:dyDescent="0.25">
      <c r="A11" s="32" t="s">
        <v>104</v>
      </c>
      <c r="B11" s="33" t="s">
        <v>105</v>
      </c>
      <c r="C11" s="34" t="s">
        <v>106</v>
      </c>
      <c r="D11" s="35">
        <v>1</v>
      </c>
      <c r="E11" s="36">
        <v>0.2</v>
      </c>
      <c r="F11" s="35">
        <v>7.0000000000000001E-3</v>
      </c>
      <c r="G11" s="36">
        <v>0</v>
      </c>
      <c r="H11" s="37">
        <f>+G11/$H$34</f>
        <v>0</v>
      </c>
    </row>
    <row r="12" spans="1:256" ht="24" x14ac:dyDescent="0.25">
      <c r="A12" s="32" t="s">
        <v>131</v>
      </c>
      <c r="B12" s="51" t="s">
        <v>366</v>
      </c>
      <c r="C12" s="34" t="s">
        <v>106</v>
      </c>
      <c r="D12" s="35">
        <v>1</v>
      </c>
      <c r="E12" s="36">
        <v>50</v>
      </c>
      <c r="F12" s="35">
        <v>7.0000000000000001E-3</v>
      </c>
      <c r="G12" s="36">
        <v>0.35</v>
      </c>
      <c r="H12" s="37">
        <f t="shared" ref="H12:H14" si="0">+G12/$H$34</f>
        <v>0.37234042553191488</v>
      </c>
    </row>
    <row r="13" spans="1:256" s="63" customFormat="1" ht="24" x14ac:dyDescent="0.25">
      <c r="A13" s="58" t="s">
        <v>131</v>
      </c>
      <c r="B13" s="59" t="s">
        <v>372</v>
      </c>
      <c r="C13" s="52" t="s">
        <v>106</v>
      </c>
      <c r="D13" s="60">
        <v>1</v>
      </c>
      <c r="E13" s="61">
        <v>50</v>
      </c>
      <c r="F13" s="60">
        <v>7.0000000000000001E-3</v>
      </c>
      <c r="G13" s="61">
        <v>0.35</v>
      </c>
      <c r="H13" s="37">
        <f t="shared" si="0"/>
        <v>0.37234042553191488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256" x14ac:dyDescent="0.25">
      <c r="A14" s="91" t="s">
        <v>109</v>
      </c>
      <c r="B14" s="91"/>
      <c r="C14" s="91"/>
      <c r="D14" s="91"/>
      <c r="E14" s="91"/>
      <c r="F14" s="91"/>
      <c r="G14" s="36">
        <f>SUM(G11:G13)</f>
        <v>0.7</v>
      </c>
      <c r="H14" s="37">
        <f t="shared" si="0"/>
        <v>0.74468085106382975</v>
      </c>
    </row>
    <row r="15" spans="1:256" x14ac:dyDescent="0.25">
      <c r="A15" s="26"/>
      <c r="B15" s="21"/>
      <c r="C15" s="26"/>
      <c r="D15" s="27"/>
      <c r="E15" s="28"/>
      <c r="F15" s="27"/>
      <c r="G15" s="27"/>
      <c r="H15" s="28"/>
    </row>
    <row r="16" spans="1:256" x14ac:dyDescent="0.25">
      <c r="A16" s="100" t="s">
        <v>110</v>
      </c>
      <c r="B16" s="100"/>
      <c r="C16" s="100"/>
      <c r="D16" s="100"/>
      <c r="E16" s="100"/>
      <c r="F16" s="100"/>
      <c r="G16" s="100"/>
      <c r="H16" s="100"/>
    </row>
    <row r="17" spans="1:8" x14ac:dyDescent="0.25">
      <c r="A17" s="29" t="s">
        <v>7</v>
      </c>
      <c r="B17" s="29" t="s">
        <v>8</v>
      </c>
      <c r="C17" s="29" t="s">
        <v>9</v>
      </c>
      <c r="D17" s="30" t="s">
        <v>10</v>
      </c>
      <c r="E17" s="31" t="s">
        <v>98</v>
      </c>
      <c r="F17" s="38"/>
      <c r="G17" s="31" t="s">
        <v>100</v>
      </c>
      <c r="H17" s="31" t="s">
        <v>101</v>
      </c>
    </row>
    <row r="18" spans="1:8" x14ac:dyDescent="0.25">
      <c r="A18" s="50"/>
      <c r="B18" s="33"/>
      <c r="C18" s="34"/>
      <c r="D18" s="35"/>
      <c r="E18" s="36"/>
      <c r="F18" s="38"/>
      <c r="G18" s="36"/>
      <c r="H18" s="37"/>
    </row>
    <row r="19" spans="1:8" x14ac:dyDescent="0.25">
      <c r="A19" s="91" t="s">
        <v>113</v>
      </c>
      <c r="B19" s="91"/>
      <c r="C19" s="91"/>
      <c r="D19" s="91"/>
      <c r="E19" s="91"/>
      <c r="F19" s="91"/>
      <c r="G19" s="36">
        <v>0</v>
      </c>
      <c r="H19" s="37">
        <v>0</v>
      </c>
    </row>
    <row r="20" spans="1:8" x14ac:dyDescent="0.25">
      <c r="A20" s="26"/>
      <c r="B20" s="21"/>
      <c r="C20" s="26"/>
      <c r="D20" s="27"/>
      <c r="E20" s="28"/>
      <c r="F20" s="27"/>
      <c r="G20" s="27"/>
      <c r="H20" s="28"/>
    </row>
    <row r="21" spans="1:8" x14ac:dyDescent="0.25">
      <c r="A21" s="100" t="s">
        <v>114</v>
      </c>
      <c r="B21" s="100"/>
      <c r="C21" s="100"/>
      <c r="D21" s="100"/>
      <c r="E21" s="100"/>
      <c r="F21" s="100"/>
      <c r="G21" s="100"/>
      <c r="H21" s="100"/>
    </row>
    <row r="22" spans="1:8" x14ac:dyDescent="0.25">
      <c r="A22" s="29" t="s">
        <v>7</v>
      </c>
      <c r="B22" s="29" t="s">
        <v>8</v>
      </c>
      <c r="C22" s="29" t="s">
        <v>9</v>
      </c>
      <c r="D22" s="29" t="s">
        <v>10</v>
      </c>
      <c r="E22" s="29" t="s">
        <v>115</v>
      </c>
      <c r="F22" s="29" t="s">
        <v>116</v>
      </c>
      <c r="G22" s="29" t="s">
        <v>100</v>
      </c>
      <c r="H22" s="31" t="s">
        <v>101</v>
      </c>
    </row>
    <row r="23" spans="1:8" x14ac:dyDescent="0.25">
      <c r="A23" s="32"/>
      <c r="B23" s="33"/>
      <c r="C23" s="34"/>
      <c r="D23" s="35"/>
      <c r="E23" s="36"/>
      <c r="F23" s="39"/>
      <c r="G23" s="6"/>
      <c r="H23" s="37"/>
    </row>
    <row r="24" spans="1:8" x14ac:dyDescent="0.25">
      <c r="A24" s="91" t="s">
        <v>117</v>
      </c>
      <c r="B24" s="104"/>
      <c r="C24" s="104"/>
      <c r="D24" s="104"/>
      <c r="E24" s="104"/>
      <c r="F24" s="104"/>
      <c r="G24" s="36">
        <v>0</v>
      </c>
      <c r="H24" s="37">
        <v>0</v>
      </c>
    </row>
    <row r="25" spans="1:8" x14ac:dyDescent="0.25">
      <c r="A25" s="26"/>
      <c r="B25" s="21"/>
      <c r="C25" s="26"/>
      <c r="D25" s="27"/>
      <c r="E25" s="28"/>
      <c r="F25" s="27"/>
      <c r="G25" s="27"/>
      <c r="H25" s="28"/>
    </row>
    <row r="26" spans="1:8" x14ac:dyDescent="0.25">
      <c r="A26" s="100" t="s">
        <v>118</v>
      </c>
      <c r="B26" s="100"/>
      <c r="C26" s="100"/>
      <c r="D26" s="100"/>
      <c r="E26" s="100"/>
      <c r="F26" s="100"/>
      <c r="G26" s="100"/>
      <c r="H26" s="100"/>
    </row>
    <row r="27" spans="1:8" ht="13.5" customHeight="1" x14ac:dyDescent="0.25">
      <c r="A27" s="29" t="s">
        <v>7</v>
      </c>
      <c r="B27" s="100" t="s">
        <v>8</v>
      </c>
      <c r="C27" s="100"/>
      <c r="D27" s="29" t="s">
        <v>119</v>
      </c>
      <c r="E27" s="29" t="s">
        <v>120</v>
      </c>
      <c r="F27" s="29" t="s">
        <v>99</v>
      </c>
      <c r="G27" s="29" t="s">
        <v>100</v>
      </c>
      <c r="H27" s="31" t="s">
        <v>101</v>
      </c>
    </row>
    <row r="28" spans="1:8" ht="12.75" customHeight="1" x14ac:dyDescent="0.25">
      <c r="A28" s="32" t="s">
        <v>134</v>
      </c>
      <c r="B28" s="94" t="s">
        <v>135</v>
      </c>
      <c r="C28" s="94"/>
      <c r="D28" s="36">
        <v>1</v>
      </c>
      <c r="E28" s="36">
        <v>3.83</v>
      </c>
      <c r="F28" s="35">
        <v>2.3E-2</v>
      </c>
      <c r="G28" s="36">
        <f>+ROUND(F28*E28*D28,2)</f>
        <v>0.09</v>
      </c>
      <c r="H28" s="37">
        <f t="shared" ref="H28:H32" si="1">+G28/$H$34</f>
        <v>9.5744680851063829E-2</v>
      </c>
    </row>
    <row r="29" spans="1:8" x14ac:dyDescent="0.25">
      <c r="A29" s="32" t="s">
        <v>134</v>
      </c>
      <c r="B29" s="106" t="s">
        <v>367</v>
      </c>
      <c r="C29" s="106"/>
      <c r="D29" s="36">
        <v>1</v>
      </c>
      <c r="E29" s="36">
        <v>3.83</v>
      </c>
      <c r="F29" s="35">
        <v>2.3E-2</v>
      </c>
      <c r="G29" s="36">
        <f>+ROUND(F29*E29*D29,2)</f>
        <v>0.09</v>
      </c>
      <c r="H29" s="37">
        <f t="shared" si="1"/>
        <v>9.5744680851063829E-2</v>
      </c>
    </row>
    <row r="30" spans="1:8" ht="21" customHeight="1" x14ac:dyDescent="0.25">
      <c r="A30" s="32" t="s">
        <v>132</v>
      </c>
      <c r="B30" s="94" t="s">
        <v>371</v>
      </c>
      <c r="C30" s="94"/>
      <c r="D30" s="36">
        <v>1</v>
      </c>
      <c r="E30" s="36">
        <v>4.09</v>
      </c>
      <c r="F30" s="35">
        <v>7.0000000000000001E-3</v>
      </c>
      <c r="G30" s="36">
        <f>+ROUND(F30*E30*D30,2)</f>
        <v>0.03</v>
      </c>
      <c r="H30" s="37">
        <f t="shared" si="1"/>
        <v>3.1914893617021274E-2</v>
      </c>
    </row>
    <row r="31" spans="1:8" ht="21" customHeight="1" x14ac:dyDescent="0.25">
      <c r="A31" s="32" t="s">
        <v>132</v>
      </c>
      <c r="B31" s="94" t="s">
        <v>368</v>
      </c>
      <c r="C31" s="94"/>
      <c r="D31" s="36">
        <v>1</v>
      </c>
      <c r="E31" s="36">
        <v>4.29</v>
      </c>
      <c r="F31" s="35">
        <v>7.0000000000000001E-3</v>
      </c>
      <c r="G31" s="36">
        <f>+ROUND(F31*E31*D31,2)</f>
        <v>0.03</v>
      </c>
      <c r="H31" s="37">
        <f t="shared" si="1"/>
        <v>3.1914893617021274E-2</v>
      </c>
    </row>
    <row r="32" spans="1:8" x14ac:dyDescent="0.25">
      <c r="A32" s="91" t="s">
        <v>125</v>
      </c>
      <c r="B32" s="91"/>
      <c r="C32" s="91"/>
      <c r="D32" s="91"/>
      <c r="E32" s="91"/>
      <c r="F32" s="91"/>
      <c r="G32" s="36">
        <f>SUM(G28:G31)</f>
        <v>0.24</v>
      </c>
      <c r="H32" s="37">
        <f t="shared" si="1"/>
        <v>0.25531914893617019</v>
      </c>
    </row>
    <row r="33" spans="1:8" x14ac:dyDescent="0.25">
      <c r="A33" s="26"/>
      <c r="B33" s="21"/>
      <c r="C33" s="26"/>
      <c r="D33" s="27"/>
      <c r="E33" s="28"/>
      <c r="F33" s="27"/>
      <c r="G33" s="27"/>
      <c r="H33" s="28"/>
    </row>
    <row r="34" spans="1:8" x14ac:dyDescent="0.25">
      <c r="A34" s="92" t="s">
        <v>126</v>
      </c>
      <c r="B34" s="93"/>
      <c r="C34" s="93"/>
      <c r="D34" s="93"/>
      <c r="E34" s="93"/>
      <c r="F34" s="93"/>
      <c r="G34" s="41"/>
      <c r="H34" s="20">
        <f>+G32+G14</f>
        <v>0.94</v>
      </c>
    </row>
    <row r="35" spans="1:8" x14ac:dyDescent="0.25">
      <c r="A35" s="40"/>
      <c r="B35" s="41"/>
      <c r="C35" s="41"/>
      <c r="D35" s="41"/>
      <c r="E35" s="41"/>
      <c r="F35" s="41"/>
      <c r="G35" s="41"/>
      <c r="H35" s="20"/>
    </row>
    <row r="36" spans="1:8" x14ac:dyDescent="0.25">
      <c r="A36" s="97" t="s">
        <v>127</v>
      </c>
      <c r="B36" s="98"/>
      <c r="C36" s="98"/>
      <c r="D36" s="98"/>
      <c r="E36" s="98"/>
      <c r="F36" s="98"/>
      <c r="G36" s="98"/>
      <c r="H36" s="99"/>
    </row>
    <row r="37" spans="1:8" x14ac:dyDescent="0.25">
      <c r="A37" s="105" t="s">
        <v>128</v>
      </c>
      <c r="B37" s="105"/>
      <c r="C37" s="105"/>
      <c r="D37" s="105"/>
      <c r="E37" s="105"/>
      <c r="F37" s="105"/>
      <c r="G37" s="78"/>
      <c r="H37" s="20">
        <f>+ROUND(H34*0.2,2)</f>
        <v>0.19</v>
      </c>
    </row>
    <row r="38" spans="1:8" x14ac:dyDescent="0.25">
      <c r="A38" s="26"/>
      <c r="B38" s="21"/>
      <c r="C38" s="26"/>
      <c r="D38" s="27"/>
      <c r="E38" s="28"/>
      <c r="F38" s="27"/>
      <c r="G38" s="27"/>
      <c r="H38" s="28"/>
    </row>
    <row r="39" spans="1:8" x14ac:dyDescent="0.25">
      <c r="A39" s="102" t="s">
        <v>129</v>
      </c>
      <c r="B39" s="103"/>
      <c r="C39" s="103"/>
      <c r="D39" s="103"/>
      <c r="E39" s="103"/>
      <c r="F39" s="103"/>
      <c r="G39" s="80"/>
      <c r="H39" s="43">
        <f>+H37+H34</f>
        <v>1.1299999999999999</v>
      </c>
    </row>
    <row r="40" spans="1:8" x14ac:dyDescent="0.25">
      <c r="A40" s="44"/>
      <c r="B40" s="23"/>
      <c r="C40" s="24"/>
      <c r="D40" s="45"/>
      <c r="E40" s="25"/>
      <c r="F40" s="45"/>
      <c r="G40" s="45"/>
      <c r="H40" s="25"/>
    </row>
    <row r="41" spans="1:8" x14ac:dyDescent="0.25">
      <c r="A41" s="46" t="s">
        <v>90</v>
      </c>
      <c r="B41" s="1" t="str">
        <f>[1]!NumLetras(H39,"DÓLARES")</f>
        <v xml:space="preserve"> UN 13/100 DÓLARES</v>
      </c>
      <c r="C41" s="48"/>
      <c r="D41" s="49"/>
      <c r="E41" s="49"/>
      <c r="F41" s="49"/>
      <c r="G41" s="49"/>
      <c r="H41" s="49"/>
    </row>
  </sheetData>
  <sheetProtection formatCells="0" formatColumns="0" formatRows="0" insertColumns="0" insertRows="0" insertHyperlinks="0" deleteColumns="0" deleteRows="0" sort="0" autoFilter="0" pivotTables="0"/>
  <mergeCells count="24">
    <mergeCell ref="A39:F39"/>
    <mergeCell ref="B27:C27"/>
    <mergeCell ref="A21:H21"/>
    <mergeCell ref="A24:F24"/>
    <mergeCell ref="A26:H26"/>
    <mergeCell ref="A32:F32"/>
    <mergeCell ref="A34:F34"/>
    <mergeCell ref="A36:H36"/>
    <mergeCell ref="B28:C28"/>
    <mergeCell ref="B29:C29"/>
    <mergeCell ref="B30:C30"/>
    <mergeCell ref="A19:F19"/>
    <mergeCell ref="A37:F37"/>
    <mergeCell ref="B31:C31"/>
    <mergeCell ref="A1:H1"/>
    <mergeCell ref="B3:H3"/>
    <mergeCell ref="B4:H4"/>
    <mergeCell ref="B5:H5"/>
    <mergeCell ref="B2:D2"/>
    <mergeCell ref="A7:H7"/>
    <mergeCell ref="A9:H9"/>
    <mergeCell ref="A14:F14"/>
    <mergeCell ref="A16:H16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A14" workbookViewId="0">
      <selection activeCell="H11" sqref="H11:H12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38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63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ht="36" x14ac:dyDescent="0.25">
      <c r="A11" s="32" t="s">
        <v>257</v>
      </c>
      <c r="B11" s="33" t="s">
        <v>258</v>
      </c>
      <c r="C11" s="34" t="s">
        <v>186</v>
      </c>
      <c r="D11" s="35" t="s">
        <v>187</v>
      </c>
      <c r="E11" s="36" t="s">
        <v>2</v>
      </c>
      <c r="F11" s="35" t="s">
        <v>2</v>
      </c>
      <c r="G11" s="36">
        <v>0.02</v>
      </c>
      <c r="H11" s="37">
        <f t="shared" ref="H11:H12" si="0">+G11/$H$30</f>
        <v>1.2106537530266344E-3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0.02</v>
      </c>
      <c r="H12" s="37">
        <f t="shared" si="0"/>
        <v>1.2106537530266344E-3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ht="24" x14ac:dyDescent="0.25">
      <c r="A16" s="32" t="s">
        <v>149</v>
      </c>
      <c r="B16" s="33" t="s">
        <v>387</v>
      </c>
      <c r="C16" s="34" t="s">
        <v>18</v>
      </c>
      <c r="D16" s="35">
        <v>1</v>
      </c>
      <c r="E16" s="36">
        <v>16</v>
      </c>
      <c r="F16" s="38"/>
      <c r="G16" s="36">
        <v>16</v>
      </c>
      <c r="H16" s="37">
        <f t="shared" ref="H16:H17" si="1">+G16/$H$30</f>
        <v>0.96852300242130751</v>
      </c>
    </row>
    <row r="17" spans="1:8" x14ac:dyDescent="0.25">
      <c r="A17" s="91" t="s">
        <v>113</v>
      </c>
      <c r="B17" s="91"/>
      <c r="C17" s="91"/>
      <c r="D17" s="91"/>
      <c r="E17" s="91"/>
      <c r="F17" s="91"/>
      <c r="G17" s="36">
        <v>16</v>
      </c>
      <c r="H17" s="37">
        <f t="shared" si="1"/>
        <v>0.96852300242130751</v>
      </c>
    </row>
    <row r="18" spans="1:8" x14ac:dyDescent="0.25">
      <c r="A18" s="26"/>
      <c r="B18" s="21"/>
      <c r="C18" s="26"/>
      <c r="D18" s="27"/>
      <c r="E18" s="28"/>
      <c r="F18" s="27"/>
      <c r="G18" s="27"/>
      <c r="H18" s="28"/>
    </row>
    <row r="19" spans="1:8" x14ac:dyDescent="0.25">
      <c r="A19" s="100" t="s">
        <v>114</v>
      </c>
      <c r="B19" s="100"/>
      <c r="C19" s="100"/>
      <c r="D19" s="100"/>
      <c r="E19" s="100"/>
      <c r="F19" s="100"/>
      <c r="G19" s="100"/>
      <c r="H19" s="100"/>
    </row>
    <row r="20" spans="1:8" x14ac:dyDescent="0.25">
      <c r="A20" s="29" t="s">
        <v>7</v>
      </c>
      <c r="B20" s="29" t="s">
        <v>8</v>
      </c>
      <c r="C20" s="29" t="s">
        <v>9</v>
      </c>
      <c r="D20" s="29" t="s">
        <v>10</v>
      </c>
      <c r="E20" s="29" t="s">
        <v>115</v>
      </c>
      <c r="F20" s="29" t="s">
        <v>116</v>
      </c>
      <c r="G20" s="29" t="s">
        <v>100</v>
      </c>
      <c r="H20" s="31" t="s">
        <v>101</v>
      </c>
    </row>
    <row r="21" spans="1:8" x14ac:dyDescent="0.25">
      <c r="A21" s="32"/>
      <c r="B21" s="33"/>
      <c r="C21" s="34"/>
      <c r="D21" s="35"/>
      <c r="E21" s="36"/>
      <c r="F21" s="39"/>
      <c r="G21" s="6"/>
      <c r="H21" s="37"/>
    </row>
    <row r="22" spans="1:8" x14ac:dyDescent="0.25">
      <c r="A22" s="91" t="s">
        <v>117</v>
      </c>
      <c r="B22" s="104"/>
      <c r="C22" s="104"/>
      <c r="D22" s="104"/>
      <c r="E22" s="104"/>
      <c r="F22" s="104"/>
      <c r="G22" s="36">
        <v>0</v>
      </c>
      <c r="H22" s="37">
        <v>0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118</v>
      </c>
      <c r="B24" s="100"/>
      <c r="C24" s="100"/>
      <c r="D24" s="100"/>
      <c r="E24" s="100"/>
      <c r="F24" s="100"/>
      <c r="G24" s="100"/>
      <c r="H24" s="100"/>
    </row>
    <row r="25" spans="1:8" ht="13.5" customHeight="1" x14ac:dyDescent="0.25">
      <c r="A25" s="29" t="s">
        <v>7</v>
      </c>
      <c r="B25" s="100" t="s">
        <v>8</v>
      </c>
      <c r="C25" s="100"/>
      <c r="D25" s="29" t="s">
        <v>119</v>
      </c>
      <c r="E25" s="29" t="s">
        <v>120</v>
      </c>
      <c r="F25" s="29" t="s">
        <v>99</v>
      </c>
      <c r="G25" s="29" t="s">
        <v>100</v>
      </c>
      <c r="H25" s="31" t="s">
        <v>101</v>
      </c>
    </row>
    <row r="26" spans="1:8" ht="12.75" customHeight="1" x14ac:dyDescent="0.25">
      <c r="A26" s="32" t="s">
        <v>140</v>
      </c>
      <c r="B26" s="94" t="s">
        <v>135</v>
      </c>
      <c r="C26" s="94"/>
      <c r="D26" s="36">
        <v>1</v>
      </c>
      <c r="E26" s="36">
        <v>3.83</v>
      </c>
      <c r="F26" s="35">
        <v>0.12</v>
      </c>
      <c r="G26" s="36">
        <f>+ROUND(F26*E26*D26,2)</f>
        <v>0.46</v>
      </c>
      <c r="H26" s="37">
        <f t="shared" ref="H26:H27" si="2">+G26/$H$30</f>
        <v>2.7845036319612593E-2</v>
      </c>
    </row>
    <row r="27" spans="1:8" x14ac:dyDescent="0.25">
      <c r="A27" s="32" t="s">
        <v>157</v>
      </c>
      <c r="B27" s="94" t="s">
        <v>213</v>
      </c>
      <c r="C27" s="94"/>
      <c r="D27" s="36">
        <v>1</v>
      </c>
      <c r="E27" s="36">
        <v>3.87</v>
      </c>
      <c r="F27" s="35">
        <v>0.01</v>
      </c>
      <c r="G27" s="36">
        <f>+ROUND(F27*E27*D27,2)</f>
        <v>0.04</v>
      </c>
      <c r="H27" s="37">
        <f t="shared" si="2"/>
        <v>2.4213075060532689E-3</v>
      </c>
    </row>
    <row r="28" spans="1:8" x14ac:dyDescent="0.25">
      <c r="A28" s="91" t="s">
        <v>125</v>
      </c>
      <c r="B28" s="91"/>
      <c r="C28" s="91"/>
      <c r="D28" s="91"/>
      <c r="E28" s="91"/>
      <c r="F28" s="91"/>
      <c r="G28" s="36">
        <f>SUM(G26:G27)</f>
        <v>0.5</v>
      </c>
      <c r="H28" s="37">
        <f>+G28/$H$30</f>
        <v>3.026634382566586E-2</v>
      </c>
    </row>
    <row r="29" spans="1:8" x14ac:dyDescent="0.25">
      <c r="A29" s="26"/>
      <c r="B29" s="21"/>
      <c r="C29" s="26"/>
      <c r="D29" s="27"/>
      <c r="E29" s="28"/>
      <c r="F29" s="27"/>
      <c r="G29" s="27"/>
      <c r="H29" s="28"/>
    </row>
    <row r="30" spans="1:8" x14ac:dyDescent="0.25">
      <c r="A30" s="92" t="s">
        <v>126</v>
      </c>
      <c r="B30" s="93"/>
      <c r="C30" s="93"/>
      <c r="D30" s="93"/>
      <c r="E30" s="93"/>
      <c r="F30" s="93"/>
      <c r="G30" s="41"/>
      <c r="H30" s="20">
        <f>+G28+G17+G12</f>
        <v>16.52</v>
      </c>
    </row>
    <row r="31" spans="1:8" x14ac:dyDescent="0.25">
      <c r="A31" s="40"/>
      <c r="B31" s="41"/>
      <c r="C31" s="41"/>
      <c r="D31" s="41"/>
      <c r="E31" s="41"/>
      <c r="F31" s="41"/>
      <c r="G31" s="41"/>
      <c r="H31" s="20"/>
    </row>
    <row r="32" spans="1:8" x14ac:dyDescent="0.25">
      <c r="A32" s="97" t="s">
        <v>127</v>
      </c>
      <c r="B32" s="98"/>
      <c r="C32" s="98"/>
      <c r="D32" s="98"/>
      <c r="E32" s="98"/>
      <c r="F32" s="98"/>
      <c r="G32" s="98"/>
      <c r="H32" s="99"/>
    </row>
    <row r="33" spans="1:8" x14ac:dyDescent="0.25">
      <c r="A33" s="105" t="s">
        <v>128</v>
      </c>
      <c r="B33" s="105"/>
      <c r="C33" s="105"/>
      <c r="D33" s="105"/>
      <c r="E33" s="105"/>
      <c r="F33" s="105"/>
      <c r="G33" s="78"/>
      <c r="H33" s="20">
        <f>+ROUND(H30*0.2,2)</f>
        <v>3.3</v>
      </c>
    </row>
    <row r="34" spans="1:8" x14ac:dyDescent="0.25">
      <c r="A34" s="26"/>
      <c r="B34" s="21"/>
      <c r="C34" s="26"/>
      <c r="D34" s="27"/>
      <c r="E34" s="28"/>
      <c r="F34" s="27"/>
      <c r="G34" s="27"/>
      <c r="H34" s="28"/>
    </row>
    <row r="35" spans="1:8" x14ac:dyDescent="0.25">
      <c r="A35" s="102" t="s">
        <v>129</v>
      </c>
      <c r="B35" s="103"/>
      <c r="C35" s="103"/>
      <c r="D35" s="103"/>
      <c r="E35" s="103"/>
      <c r="F35" s="103"/>
      <c r="G35" s="80"/>
      <c r="H35" s="43">
        <f>+H33+H30</f>
        <v>19.82</v>
      </c>
    </row>
    <row r="36" spans="1:8" x14ac:dyDescent="0.25">
      <c r="A36" s="44"/>
      <c r="B36" s="23"/>
      <c r="C36" s="24"/>
      <c r="D36" s="45"/>
      <c r="E36" s="25"/>
      <c r="F36" s="45"/>
      <c r="G36" s="45"/>
      <c r="H36" s="25"/>
    </row>
    <row r="37" spans="1:8" x14ac:dyDescent="0.25">
      <c r="A37" s="46" t="s">
        <v>90</v>
      </c>
      <c r="B37" s="47" t="str">
        <f>+[1]!NumLetras(H35,"DÓLAR")</f>
        <v xml:space="preserve"> DIECINUEVE 82/100 </v>
      </c>
      <c r="C37" s="48"/>
      <c r="D37" s="49"/>
      <c r="E37" s="49"/>
      <c r="F37" s="49"/>
      <c r="G37" s="49"/>
      <c r="H37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5:F35"/>
    <mergeCell ref="B25:C25"/>
    <mergeCell ref="A19:H19"/>
    <mergeCell ref="A22:F22"/>
    <mergeCell ref="A24:H24"/>
    <mergeCell ref="A28:F28"/>
    <mergeCell ref="A30:F30"/>
    <mergeCell ref="A32:H32"/>
    <mergeCell ref="B26:C26"/>
    <mergeCell ref="A17:F17"/>
    <mergeCell ref="A33:F33"/>
    <mergeCell ref="B27:C27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topLeftCell="A19" workbookViewId="0">
      <selection activeCell="H34" sqref="H34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39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23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76" t="s">
        <v>7</v>
      </c>
      <c r="B10" s="76" t="s">
        <v>8</v>
      </c>
      <c r="C10" s="76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75" t="s">
        <v>139</v>
      </c>
      <c r="C11" s="34" t="s">
        <v>35</v>
      </c>
      <c r="D11" s="35">
        <v>2</v>
      </c>
      <c r="E11" s="36">
        <v>0.2</v>
      </c>
      <c r="F11" s="35">
        <v>0.8</v>
      </c>
      <c r="G11" s="36">
        <v>0.32</v>
      </c>
      <c r="H11" s="37">
        <f t="shared" ref="H11:H13" si="0">+G11/$H$34</f>
        <v>2.3805981252789767E-3</v>
      </c>
    </row>
    <row r="12" spans="1:8" s="1" customFormat="1" ht="12" x14ac:dyDescent="0.2">
      <c r="A12" s="32" t="s">
        <v>158</v>
      </c>
      <c r="B12" s="75" t="s">
        <v>159</v>
      </c>
      <c r="C12" s="34" t="s">
        <v>35</v>
      </c>
      <c r="D12" s="35">
        <v>1</v>
      </c>
      <c r="E12" s="36">
        <v>1</v>
      </c>
      <c r="F12" s="35">
        <v>0.4</v>
      </c>
      <c r="G12" s="36">
        <v>0.4</v>
      </c>
      <c r="H12" s="37">
        <f t="shared" si="0"/>
        <v>2.9757476565987211E-3</v>
      </c>
    </row>
    <row r="13" spans="1:8" s="1" customFormat="1" ht="12" x14ac:dyDescent="0.2">
      <c r="A13" s="91" t="s">
        <v>109</v>
      </c>
      <c r="B13" s="91"/>
      <c r="C13" s="91"/>
      <c r="D13" s="91"/>
      <c r="E13" s="91"/>
      <c r="F13" s="91"/>
      <c r="G13" s="36">
        <f>SUM(G11:G12)</f>
        <v>0.72</v>
      </c>
      <c r="H13" s="37">
        <f t="shared" si="0"/>
        <v>5.3563457818776973E-3</v>
      </c>
    </row>
    <row r="14" spans="1:8" s="1" customFormat="1" ht="12" x14ac:dyDescent="0.2">
      <c r="A14" s="26"/>
      <c r="B14" s="21"/>
      <c r="C14" s="26"/>
      <c r="D14" s="27"/>
      <c r="E14" s="28"/>
      <c r="F14" s="27"/>
      <c r="G14" s="27"/>
      <c r="H14" s="28"/>
    </row>
    <row r="15" spans="1:8" s="1" customFormat="1" ht="12" x14ac:dyDescent="0.2">
      <c r="A15" s="100" t="s">
        <v>110</v>
      </c>
      <c r="B15" s="100"/>
      <c r="C15" s="100"/>
      <c r="D15" s="100"/>
      <c r="E15" s="100"/>
      <c r="F15" s="100"/>
      <c r="G15" s="100"/>
      <c r="H15" s="100"/>
    </row>
    <row r="16" spans="1:8" s="1" customFormat="1" ht="12" x14ac:dyDescent="0.2">
      <c r="A16" s="76" t="s">
        <v>7</v>
      </c>
      <c r="B16" s="76" t="s">
        <v>8</v>
      </c>
      <c r="C16" s="76" t="s">
        <v>9</v>
      </c>
      <c r="D16" s="30" t="s">
        <v>10</v>
      </c>
      <c r="E16" s="31" t="s">
        <v>98</v>
      </c>
      <c r="F16" s="38"/>
      <c r="G16" s="31" t="s">
        <v>100</v>
      </c>
      <c r="H16" s="31" t="s">
        <v>101</v>
      </c>
    </row>
    <row r="17" spans="1:8" s="1" customFormat="1" ht="36" x14ac:dyDescent="0.2">
      <c r="A17" s="32" t="s">
        <v>154</v>
      </c>
      <c r="B17" s="75" t="s">
        <v>155</v>
      </c>
      <c r="C17" s="34" t="s">
        <v>58</v>
      </c>
      <c r="D17" s="35">
        <v>0.25</v>
      </c>
      <c r="E17" s="36">
        <v>1.08</v>
      </c>
      <c r="F17" s="38"/>
      <c r="G17" s="36">
        <v>0.27</v>
      </c>
      <c r="H17" s="37">
        <f t="shared" ref="H17:H19" si="1">+G17/$H$34</f>
        <v>2.0086296682041366E-3</v>
      </c>
    </row>
    <row r="18" spans="1:8" s="1" customFormat="1" ht="36" x14ac:dyDescent="0.2">
      <c r="A18" s="50" t="s">
        <v>160</v>
      </c>
      <c r="B18" s="75" t="s">
        <v>161</v>
      </c>
      <c r="C18" s="34" t="s">
        <v>18</v>
      </c>
      <c r="D18" s="35">
        <v>1</v>
      </c>
      <c r="E18" s="36">
        <v>102</v>
      </c>
      <c r="F18" s="38"/>
      <c r="G18" s="36">
        <v>102</v>
      </c>
      <c r="H18" s="37">
        <f t="shared" si="1"/>
        <v>0.75881565243267379</v>
      </c>
    </row>
    <row r="19" spans="1:8" s="1" customFormat="1" ht="12" x14ac:dyDescent="0.2">
      <c r="A19" s="91" t="s">
        <v>113</v>
      </c>
      <c r="B19" s="91"/>
      <c r="C19" s="91"/>
      <c r="D19" s="91"/>
      <c r="E19" s="91"/>
      <c r="F19" s="91"/>
      <c r="G19" s="36">
        <f>SUM(G17:G18)</f>
        <v>102.27</v>
      </c>
      <c r="H19" s="37">
        <f t="shared" si="1"/>
        <v>0.76082428210087794</v>
      </c>
    </row>
    <row r="20" spans="1:8" s="1" customFormat="1" ht="12" x14ac:dyDescent="0.2">
      <c r="A20" s="26"/>
      <c r="B20" s="21"/>
      <c r="C20" s="26"/>
      <c r="D20" s="27"/>
      <c r="E20" s="28"/>
      <c r="F20" s="27"/>
      <c r="G20" s="27"/>
      <c r="H20" s="28"/>
    </row>
    <row r="21" spans="1:8" s="1" customFormat="1" ht="12" x14ac:dyDescent="0.2">
      <c r="A21" s="100" t="s">
        <v>114</v>
      </c>
      <c r="B21" s="100"/>
      <c r="C21" s="100"/>
      <c r="D21" s="100"/>
      <c r="E21" s="100"/>
      <c r="F21" s="100"/>
      <c r="G21" s="100"/>
      <c r="H21" s="100"/>
    </row>
    <row r="22" spans="1:8" s="1" customFormat="1" ht="12" x14ac:dyDescent="0.2">
      <c r="A22" s="76" t="s">
        <v>7</v>
      </c>
      <c r="B22" s="76" t="s">
        <v>8</v>
      </c>
      <c r="C22" s="76" t="s">
        <v>9</v>
      </c>
      <c r="D22" s="76" t="s">
        <v>10</v>
      </c>
      <c r="E22" s="76" t="s">
        <v>115</v>
      </c>
      <c r="F22" s="76" t="s">
        <v>116</v>
      </c>
      <c r="G22" s="76" t="s">
        <v>100</v>
      </c>
      <c r="H22" s="31" t="s">
        <v>101</v>
      </c>
    </row>
    <row r="23" spans="1:8" s="1" customFormat="1" ht="12" x14ac:dyDescent="0.2">
      <c r="A23" s="32"/>
      <c r="B23" s="75"/>
      <c r="C23" s="34"/>
      <c r="D23" s="35"/>
      <c r="E23" s="36"/>
      <c r="F23" s="39"/>
      <c r="G23" s="6"/>
      <c r="H23" s="37"/>
    </row>
    <row r="24" spans="1:8" s="1" customFormat="1" ht="12" x14ac:dyDescent="0.2">
      <c r="A24" s="91" t="s">
        <v>117</v>
      </c>
      <c r="B24" s="104"/>
      <c r="C24" s="104"/>
      <c r="D24" s="104"/>
      <c r="E24" s="104"/>
      <c r="F24" s="104"/>
      <c r="G24" s="36">
        <v>0</v>
      </c>
      <c r="H24" s="37">
        <v>0</v>
      </c>
    </row>
    <row r="25" spans="1:8" s="1" customFormat="1" ht="12" x14ac:dyDescent="0.2">
      <c r="A25" s="26"/>
      <c r="B25" s="21"/>
      <c r="C25" s="26"/>
      <c r="D25" s="27"/>
      <c r="E25" s="28"/>
      <c r="F25" s="27"/>
      <c r="G25" s="27"/>
      <c r="H25" s="28"/>
    </row>
    <row r="26" spans="1:8" s="1" customFormat="1" ht="12" x14ac:dyDescent="0.2">
      <c r="A26" s="100" t="s">
        <v>118</v>
      </c>
      <c r="B26" s="100"/>
      <c r="C26" s="100"/>
      <c r="D26" s="100"/>
      <c r="E26" s="100"/>
      <c r="F26" s="100"/>
      <c r="G26" s="100"/>
      <c r="H26" s="100"/>
    </row>
    <row r="27" spans="1:8" s="1" customFormat="1" ht="13.5" customHeight="1" x14ac:dyDescent="0.2">
      <c r="A27" s="76" t="s">
        <v>7</v>
      </c>
      <c r="B27" s="100" t="s">
        <v>8</v>
      </c>
      <c r="C27" s="100"/>
      <c r="D27" s="76" t="s">
        <v>119</v>
      </c>
      <c r="E27" s="76" t="s">
        <v>120</v>
      </c>
      <c r="F27" s="76" t="s">
        <v>99</v>
      </c>
      <c r="G27" s="76" t="s">
        <v>100</v>
      </c>
      <c r="H27" s="31" t="s">
        <v>101</v>
      </c>
    </row>
    <row r="28" spans="1:8" s="1" customFormat="1" ht="12.75" customHeight="1" x14ac:dyDescent="0.2">
      <c r="A28" s="32" t="s">
        <v>141</v>
      </c>
      <c r="B28" s="94" t="s">
        <v>369</v>
      </c>
      <c r="C28" s="94"/>
      <c r="D28" s="36">
        <v>1</v>
      </c>
      <c r="E28" s="36">
        <v>4.09</v>
      </c>
      <c r="F28" s="35">
        <v>0.08</v>
      </c>
      <c r="G28" s="36">
        <f>+ROUND(F28*E28*D28,2)</f>
        <v>0.33</v>
      </c>
      <c r="H28" s="37">
        <f>+G28/$H$34</f>
        <v>2.4549918166939448E-3</v>
      </c>
    </row>
    <row r="29" spans="1:8" s="1" customFormat="1" ht="21.75" customHeight="1" x14ac:dyDescent="0.2">
      <c r="A29" s="32" t="s">
        <v>156</v>
      </c>
      <c r="B29" s="94" t="s">
        <v>370</v>
      </c>
      <c r="C29" s="94"/>
      <c r="D29" s="36">
        <v>1</v>
      </c>
      <c r="E29" s="36">
        <v>4.29</v>
      </c>
      <c r="F29" s="35">
        <v>0.08</v>
      </c>
      <c r="G29" s="36">
        <f>+ROUND(F29*E29*D29,2)</f>
        <v>0.34</v>
      </c>
      <c r="H29" s="37">
        <f t="shared" ref="H29:H32" si="2">+G29/$H$34</f>
        <v>2.5293855081089129E-3</v>
      </c>
    </row>
    <row r="30" spans="1:8" s="1" customFormat="1" ht="12" x14ac:dyDescent="0.2">
      <c r="A30" s="32" t="s">
        <v>157</v>
      </c>
      <c r="B30" s="94" t="s">
        <v>396</v>
      </c>
      <c r="C30" s="94"/>
      <c r="D30" s="36">
        <v>4</v>
      </c>
      <c r="E30" s="36">
        <v>3.87</v>
      </c>
      <c r="F30" s="35">
        <v>0.8</v>
      </c>
      <c r="G30" s="36">
        <f>+ROUND(F30*E30*D30,2)</f>
        <v>12.38</v>
      </c>
      <c r="H30" s="37">
        <f t="shared" si="2"/>
        <v>9.2099389971730408E-2</v>
      </c>
    </row>
    <row r="31" spans="1:8" s="1" customFormat="1" ht="12" x14ac:dyDescent="0.2">
      <c r="A31" s="32" t="s">
        <v>140</v>
      </c>
      <c r="B31" s="94" t="s">
        <v>135</v>
      </c>
      <c r="C31" s="94"/>
      <c r="D31" s="36">
        <v>6</v>
      </c>
      <c r="E31" s="36">
        <v>3.83</v>
      </c>
      <c r="F31" s="35">
        <v>0.8</v>
      </c>
      <c r="G31" s="36">
        <f>+ROUND(F31*E31*D31,2)</f>
        <v>18.38</v>
      </c>
      <c r="H31" s="37">
        <f t="shared" si="2"/>
        <v>0.1367356048207112</v>
      </c>
    </row>
    <row r="32" spans="1:8" s="1" customFormat="1" ht="12" x14ac:dyDescent="0.2">
      <c r="A32" s="91" t="s">
        <v>125</v>
      </c>
      <c r="B32" s="91"/>
      <c r="C32" s="91"/>
      <c r="D32" s="91"/>
      <c r="E32" s="91"/>
      <c r="F32" s="91"/>
      <c r="G32" s="36">
        <f>SUM(G28:G31)</f>
        <v>31.43</v>
      </c>
      <c r="H32" s="37">
        <f t="shared" si="2"/>
        <v>0.23381937211724449</v>
      </c>
    </row>
    <row r="33" spans="1:8" s="1" customFormat="1" ht="12" x14ac:dyDescent="0.2">
      <c r="A33" s="26"/>
      <c r="B33" s="21"/>
      <c r="C33" s="26"/>
      <c r="D33" s="27"/>
      <c r="E33" s="28"/>
      <c r="F33" s="27"/>
      <c r="G33" s="27"/>
      <c r="H33" s="28"/>
    </row>
    <row r="34" spans="1:8" s="1" customFormat="1" ht="12" x14ac:dyDescent="0.2">
      <c r="A34" s="92" t="s">
        <v>126</v>
      </c>
      <c r="B34" s="93"/>
      <c r="C34" s="93"/>
      <c r="D34" s="93"/>
      <c r="E34" s="93"/>
      <c r="F34" s="93"/>
      <c r="G34" s="74"/>
      <c r="H34" s="20">
        <f>+G32+G19+G13</f>
        <v>134.41999999999999</v>
      </c>
    </row>
    <row r="35" spans="1:8" s="1" customFormat="1" ht="12" x14ac:dyDescent="0.2">
      <c r="A35" s="73"/>
      <c r="B35" s="74"/>
      <c r="C35" s="74"/>
      <c r="D35" s="74"/>
      <c r="E35" s="74"/>
      <c r="F35" s="74"/>
      <c r="G35" s="74"/>
      <c r="H35" s="20"/>
    </row>
    <row r="36" spans="1:8" s="1" customFormat="1" ht="12" x14ac:dyDescent="0.2">
      <c r="A36" s="97" t="s">
        <v>127</v>
      </c>
      <c r="B36" s="98"/>
      <c r="C36" s="98"/>
      <c r="D36" s="98"/>
      <c r="E36" s="98"/>
      <c r="F36" s="98"/>
      <c r="G36" s="98"/>
      <c r="H36" s="99"/>
    </row>
    <row r="37" spans="1:8" s="1" customFormat="1" ht="12" x14ac:dyDescent="0.2">
      <c r="A37" s="105" t="s">
        <v>128</v>
      </c>
      <c r="B37" s="105"/>
      <c r="C37" s="105"/>
      <c r="D37" s="105"/>
      <c r="E37" s="105"/>
      <c r="F37" s="105"/>
      <c r="G37" s="78"/>
      <c r="H37" s="20">
        <f>+ROUND(H34*0.2,2)</f>
        <v>26.88</v>
      </c>
    </row>
    <row r="38" spans="1:8" s="1" customFormat="1" ht="12" x14ac:dyDescent="0.2">
      <c r="A38" s="26"/>
      <c r="B38" s="21"/>
      <c r="C38" s="26"/>
      <c r="D38" s="27"/>
      <c r="E38" s="28"/>
      <c r="F38" s="27"/>
      <c r="G38" s="27"/>
      <c r="H38" s="28"/>
    </row>
    <row r="39" spans="1:8" s="1" customFormat="1" ht="12" x14ac:dyDescent="0.2">
      <c r="A39" s="102" t="s">
        <v>129</v>
      </c>
      <c r="B39" s="103"/>
      <c r="C39" s="103"/>
      <c r="D39" s="103"/>
      <c r="E39" s="103"/>
      <c r="F39" s="103"/>
      <c r="G39" s="80"/>
      <c r="H39" s="43">
        <f>+H37+H34</f>
        <v>161.29999999999998</v>
      </c>
    </row>
    <row r="40" spans="1:8" s="1" customFormat="1" ht="12" x14ac:dyDescent="0.2">
      <c r="A40" s="44"/>
      <c r="B40" s="23"/>
      <c r="C40" s="24"/>
      <c r="D40" s="45"/>
      <c r="E40" s="25"/>
      <c r="F40" s="45"/>
      <c r="G40" s="45"/>
      <c r="H40" s="25"/>
    </row>
    <row r="41" spans="1:8" s="1" customFormat="1" ht="12" x14ac:dyDescent="0.2">
      <c r="A41" s="46" t="s">
        <v>90</v>
      </c>
      <c r="B41" s="47" t="str">
        <f>+[1]!NumLetras(H39,"DÓLAR")</f>
        <v xml:space="preserve"> CIENTO SESENTA Y UN 30/100 </v>
      </c>
      <c r="C41" s="48"/>
      <c r="D41" s="49"/>
      <c r="E41" s="49"/>
      <c r="F41" s="49"/>
      <c r="G41" s="49"/>
      <c r="H41" s="49"/>
    </row>
  </sheetData>
  <sheetProtection formatCells="0" formatColumns="0" formatRows="0" insertColumns="0" insertRows="0" insertHyperlinks="0" deleteColumns="0" deleteRows="0" sort="0" autoFilter="0" pivotTables="0"/>
  <mergeCells count="24">
    <mergeCell ref="A21:H21"/>
    <mergeCell ref="A1:H1"/>
    <mergeCell ref="B2:D2"/>
    <mergeCell ref="F2:H2"/>
    <mergeCell ref="B3:H3"/>
    <mergeCell ref="B4:H4"/>
    <mergeCell ref="B5:H5"/>
    <mergeCell ref="A7:H7"/>
    <mergeCell ref="A9:H9"/>
    <mergeCell ref="A13:F13"/>
    <mergeCell ref="A15:H15"/>
    <mergeCell ref="A19:F19"/>
    <mergeCell ref="A39:F39"/>
    <mergeCell ref="A24:F24"/>
    <mergeCell ref="A26:H26"/>
    <mergeCell ref="B27:C27"/>
    <mergeCell ref="B28:C28"/>
    <mergeCell ref="B29:C29"/>
    <mergeCell ref="B30:C30"/>
    <mergeCell ref="B31:C31"/>
    <mergeCell ref="A32:F32"/>
    <mergeCell ref="A34:F34"/>
    <mergeCell ref="A36:H36"/>
    <mergeCell ref="A37:F37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opLeftCell="A19" workbookViewId="0">
      <selection activeCell="E28" sqref="E28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40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64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32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33" t="s">
        <v>139</v>
      </c>
      <c r="C11" s="34" t="s">
        <v>35</v>
      </c>
      <c r="D11" s="35">
        <v>1</v>
      </c>
      <c r="E11" s="36">
        <v>0.2</v>
      </c>
      <c r="F11" s="35">
        <v>0.15</v>
      </c>
      <c r="G11" s="36">
        <v>0.03</v>
      </c>
      <c r="H11" s="37">
        <f t="shared" ref="H11:H12" si="0">+G11/$H$31</f>
        <v>4.8859934853420191E-3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0.03</v>
      </c>
      <c r="H12" s="37">
        <f t="shared" si="0"/>
        <v>4.8859934853420191E-3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ht="24" x14ac:dyDescent="0.25">
      <c r="A16" s="32" t="s">
        <v>259</v>
      </c>
      <c r="B16" s="33" t="s">
        <v>260</v>
      </c>
      <c r="C16" s="34" t="s">
        <v>81</v>
      </c>
      <c r="D16" s="35">
        <v>0.1</v>
      </c>
      <c r="E16" s="36">
        <v>1.5</v>
      </c>
      <c r="F16" s="38"/>
      <c r="G16" s="36">
        <v>0.15</v>
      </c>
      <c r="H16" s="37">
        <f t="shared" ref="H16:H18" si="1">+G16/$H$31</f>
        <v>2.4429967426710095E-2</v>
      </c>
    </row>
    <row r="17" spans="1:8" ht="24" x14ac:dyDescent="0.25">
      <c r="A17" s="50" t="s">
        <v>261</v>
      </c>
      <c r="B17" s="33" t="s">
        <v>262</v>
      </c>
      <c r="C17" s="34" t="s">
        <v>32</v>
      </c>
      <c r="D17" s="35">
        <v>1</v>
      </c>
      <c r="E17" s="36">
        <v>5.35</v>
      </c>
      <c r="F17" s="38"/>
      <c r="G17" s="36">
        <v>5.35</v>
      </c>
      <c r="H17" s="37">
        <f t="shared" si="1"/>
        <v>0.87133550488599332</v>
      </c>
    </row>
    <row r="18" spans="1:8" x14ac:dyDescent="0.25">
      <c r="A18" s="91" t="s">
        <v>113</v>
      </c>
      <c r="B18" s="91"/>
      <c r="C18" s="91"/>
      <c r="D18" s="91"/>
      <c r="E18" s="91"/>
      <c r="F18" s="91"/>
      <c r="G18" s="36">
        <v>5.5</v>
      </c>
      <c r="H18" s="37">
        <f t="shared" si="1"/>
        <v>0.89576547231270354</v>
      </c>
    </row>
    <row r="19" spans="1:8" x14ac:dyDescent="0.25">
      <c r="A19" s="26"/>
      <c r="B19" s="21"/>
      <c r="C19" s="26"/>
      <c r="D19" s="27"/>
      <c r="E19" s="28"/>
      <c r="F19" s="27"/>
      <c r="G19" s="27"/>
      <c r="H19" s="28"/>
    </row>
    <row r="20" spans="1:8" x14ac:dyDescent="0.25">
      <c r="A20" s="100" t="s">
        <v>114</v>
      </c>
      <c r="B20" s="100"/>
      <c r="C20" s="100"/>
      <c r="D20" s="100"/>
      <c r="E20" s="100"/>
      <c r="F20" s="100"/>
      <c r="G20" s="100"/>
      <c r="H20" s="100"/>
    </row>
    <row r="21" spans="1:8" x14ac:dyDescent="0.25">
      <c r="A21" s="29" t="s">
        <v>7</v>
      </c>
      <c r="B21" s="29" t="s">
        <v>8</v>
      </c>
      <c r="C21" s="29" t="s">
        <v>9</v>
      </c>
      <c r="D21" s="29" t="s">
        <v>10</v>
      </c>
      <c r="E21" s="29" t="s">
        <v>115</v>
      </c>
      <c r="F21" s="29" t="s">
        <v>116</v>
      </c>
      <c r="G21" s="29" t="s">
        <v>100</v>
      </c>
      <c r="H21" s="31" t="s">
        <v>101</v>
      </c>
    </row>
    <row r="22" spans="1:8" x14ac:dyDescent="0.25">
      <c r="A22" s="32"/>
      <c r="B22" s="33"/>
      <c r="C22" s="34"/>
      <c r="D22" s="35"/>
      <c r="E22" s="36"/>
      <c r="F22" s="39"/>
      <c r="G22" s="6"/>
      <c r="H22" s="37"/>
    </row>
    <row r="23" spans="1:8" x14ac:dyDescent="0.25">
      <c r="A23" s="91" t="s">
        <v>117</v>
      </c>
      <c r="B23" s="104"/>
      <c r="C23" s="104"/>
      <c r="D23" s="104"/>
      <c r="E23" s="104"/>
      <c r="F23" s="104"/>
      <c r="G23" s="36">
        <v>0</v>
      </c>
      <c r="H23" s="37">
        <v>0</v>
      </c>
    </row>
    <row r="24" spans="1:8" x14ac:dyDescent="0.25">
      <c r="A24" s="26"/>
      <c r="B24" s="21"/>
      <c r="C24" s="26"/>
      <c r="D24" s="27"/>
      <c r="E24" s="28"/>
      <c r="F24" s="27"/>
      <c r="G24" s="27"/>
      <c r="H24" s="28"/>
    </row>
    <row r="25" spans="1:8" x14ac:dyDescent="0.25">
      <c r="A25" s="100" t="s">
        <v>118</v>
      </c>
      <c r="B25" s="100"/>
      <c r="C25" s="100"/>
      <c r="D25" s="100"/>
      <c r="E25" s="100"/>
      <c r="F25" s="100"/>
      <c r="G25" s="100"/>
      <c r="H25" s="100"/>
    </row>
    <row r="26" spans="1:8" ht="13.5" customHeight="1" x14ac:dyDescent="0.25">
      <c r="A26" s="29" t="s">
        <v>7</v>
      </c>
      <c r="B26" s="100" t="s">
        <v>8</v>
      </c>
      <c r="C26" s="100"/>
      <c r="D26" s="29" t="s">
        <v>119</v>
      </c>
      <c r="E26" s="29" t="s">
        <v>120</v>
      </c>
      <c r="F26" s="29" t="s">
        <v>99</v>
      </c>
      <c r="G26" s="29" t="s">
        <v>100</v>
      </c>
      <c r="H26" s="31" t="s">
        <v>101</v>
      </c>
    </row>
    <row r="27" spans="1:8" ht="12.75" customHeight="1" x14ac:dyDescent="0.25">
      <c r="A27" s="32" t="s">
        <v>263</v>
      </c>
      <c r="B27" s="94" t="s">
        <v>388</v>
      </c>
      <c r="C27" s="94"/>
      <c r="D27" s="36">
        <v>1</v>
      </c>
      <c r="E27" s="36">
        <v>3.83</v>
      </c>
      <c r="F27" s="35">
        <v>0.15</v>
      </c>
      <c r="G27" s="36">
        <f>+ROUND(F27*E27*D27,2)</f>
        <v>0.56999999999999995</v>
      </c>
      <c r="H27" s="37">
        <f t="shared" ref="H27:H28" si="2">+G27/$H$31</f>
        <v>9.2833876221498357E-2</v>
      </c>
    </row>
    <row r="28" spans="1:8" ht="22.5" customHeight="1" x14ac:dyDescent="0.25">
      <c r="A28" s="32" t="s">
        <v>156</v>
      </c>
      <c r="B28" s="94" t="s">
        <v>370</v>
      </c>
      <c r="C28" s="94"/>
      <c r="D28" s="36">
        <v>1</v>
      </c>
      <c r="E28" s="36">
        <v>4.29</v>
      </c>
      <c r="F28" s="35">
        <v>0.01</v>
      </c>
      <c r="G28" s="36">
        <f>+ROUND(F28*E28*D28,2)</f>
        <v>0.04</v>
      </c>
      <c r="H28" s="37">
        <f t="shared" si="2"/>
        <v>6.5146579804560255E-3</v>
      </c>
    </row>
    <row r="29" spans="1:8" x14ac:dyDescent="0.25">
      <c r="A29" s="91" t="s">
        <v>125</v>
      </c>
      <c r="B29" s="91"/>
      <c r="C29" s="91"/>
      <c r="D29" s="91"/>
      <c r="E29" s="91"/>
      <c r="F29" s="91"/>
      <c r="G29" s="36">
        <f>SUM(G27:G28)</f>
        <v>0.61</v>
      </c>
      <c r="H29" s="37">
        <f>+G29/$H$31</f>
        <v>9.9348534201954386E-2</v>
      </c>
    </row>
    <row r="30" spans="1:8" x14ac:dyDescent="0.25">
      <c r="A30" s="26"/>
      <c r="B30" s="21"/>
      <c r="C30" s="26"/>
      <c r="D30" s="27"/>
      <c r="E30" s="28"/>
      <c r="F30" s="27"/>
      <c r="G30" s="27"/>
      <c r="H30" s="28"/>
    </row>
    <row r="31" spans="1:8" x14ac:dyDescent="0.25">
      <c r="A31" s="92" t="s">
        <v>126</v>
      </c>
      <c r="B31" s="93"/>
      <c r="C31" s="93"/>
      <c r="D31" s="93"/>
      <c r="E31" s="93"/>
      <c r="F31" s="93"/>
      <c r="G31" s="41"/>
      <c r="H31" s="20">
        <f>+G29+G18+G12</f>
        <v>6.1400000000000006</v>
      </c>
    </row>
    <row r="32" spans="1:8" x14ac:dyDescent="0.25">
      <c r="A32" s="40"/>
      <c r="B32" s="41"/>
      <c r="C32" s="41"/>
      <c r="D32" s="41"/>
      <c r="E32" s="41"/>
      <c r="F32" s="41"/>
      <c r="G32" s="41"/>
      <c r="H32" s="20"/>
    </row>
    <row r="33" spans="1:8" x14ac:dyDescent="0.25">
      <c r="A33" s="97" t="s">
        <v>127</v>
      </c>
      <c r="B33" s="98"/>
      <c r="C33" s="98"/>
      <c r="D33" s="98"/>
      <c r="E33" s="98"/>
      <c r="F33" s="98"/>
      <c r="G33" s="98"/>
      <c r="H33" s="99"/>
    </row>
    <row r="34" spans="1:8" x14ac:dyDescent="0.25">
      <c r="A34" s="92" t="s">
        <v>128</v>
      </c>
      <c r="B34" s="93"/>
      <c r="C34" s="93"/>
      <c r="D34" s="93"/>
      <c r="E34" s="93"/>
      <c r="F34" s="93"/>
      <c r="G34" s="78"/>
      <c r="H34" s="20">
        <f>+ROUND(H31*0.2,2)</f>
        <v>1.23</v>
      </c>
    </row>
    <row r="35" spans="1:8" x14ac:dyDescent="0.25">
      <c r="A35" s="26"/>
      <c r="B35" s="21"/>
      <c r="C35" s="26"/>
      <c r="D35" s="27"/>
      <c r="E35" s="28"/>
      <c r="F35" s="27"/>
      <c r="G35" s="27"/>
      <c r="H35" s="28"/>
    </row>
    <row r="36" spans="1:8" x14ac:dyDescent="0.25">
      <c r="A36" s="102" t="s">
        <v>129</v>
      </c>
      <c r="B36" s="103"/>
      <c r="C36" s="103"/>
      <c r="D36" s="103"/>
      <c r="E36" s="103"/>
      <c r="F36" s="103"/>
      <c r="G36" s="80"/>
      <c r="H36" s="43">
        <f>+H34+H31</f>
        <v>7.370000000000001</v>
      </c>
    </row>
    <row r="37" spans="1:8" x14ac:dyDescent="0.25">
      <c r="A37" s="44"/>
      <c r="B37" s="23"/>
      <c r="C37" s="24"/>
      <c r="D37" s="45"/>
      <c r="E37" s="25"/>
      <c r="F37" s="45"/>
      <c r="G37" s="45"/>
      <c r="H37" s="25"/>
    </row>
    <row r="38" spans="1:8" x14ac:dyDescent="0.25">
      <c r="A38" s="46" t="s">
        <v>90</v>
      </c>
      <c r="B38" s="47" t="str">
        <f>+[1]!NumLetras(H36,"DÓLAR")</f>
        <v xml:space="preserve"> SIETE 37/100 </v>
      </c>
      <c r="C38" s="48"/>
      <c r="D38" s="49"/>
      <c r="E38" s="49"/>
      <c r="F38" s="49"/>
      <c r="G38" s="49"/>
      <c r="H38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6:F36"/>
    <mergeCell ref="B26:C26"/>
    <mergeCell ref="A20:H20"/>
    <mergeCell ref="A23:F23"/>
    <mergeCell ref="A25:H25"/>
    <mergeCell ref="A29:F29"/>
    <mergeCell ref="A31:F31"/>
    <mergeCell ref="A33:H33"/>
    <mergeCell ref="B27:C27"/>
    <mergeCell ref="A18:F18"/>
    <mergeCell ref="A34:F34"/>
    <mergeCell ref="B28:C28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topLeftCell="A8" workbookViewId="0">
      <selection activeCell="H27" sqref="H27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41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65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16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33" t="s">
        <v>139</v>
      </c>
      <c r="C11" s="34" t="s">
        <v>35</v>
      </c>
      <c r="D11" s="35">
        <v>1</v>
      </c>
      <c r="E11" s="36">
        <v>0.2</v>
      </c>
      <c r="F11" s="35">
        <v>0.04</v>
      </c>
      <c r="G11" s="36">
        <v>0.01</v>
      </c>
      <c r="H11" s="37">
        <f t="shared" ref="H11:H12" si="0">+G11/$H$31</f>
        <v>5.8139534883720929E-3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0.01</v>
      </c>
      <c r="H12" s="37">
        <f t="shared" si="0"/>
        <v>5.8139534883720929E-3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32" t="s">
        <v>264</v>
      </c>
      <c r="B16" s="33" t="s">
        <v>265</v>
      </c>
      <c r="C16" s="34" t="s">
        <v>16</v>
      </c>
      <c r="D16" s="35">
        <v>1.05</v>
      </c>
      <c r="E16" s="36">
        <v>1.1000000000000001</v>
      </c>
      <c r="F16" s="38"/>
      <c r="G16" s="36">
        <v>1.1599999999999999</v>
      </c>
      <c r="H16" s="37">
        <f t="shared" ref="H16:H18" si="1">+G16/$H$31</f>
        <v>0.67441860465116277</v>
      </c>
    </row>
    <row r="17" spans="1:8" ht="24" x14ac:dyDescent="0.25">
      <c r="A17" s="50" t="s">
        <v>266</v>
      </c>
      <c r="B17" s="33" t="s">
        <v>267</v>
      </c>
      <c r="C17" s="34" t="s">
        <v>81</v>
      </c>
      <c r="D17" s="35">
        <v>1</v>
      </c>
      <c r="E17" s="36">
        <v>0.2</v>
      </c>
      <c r="F17" s="38"/>
      <c r="G17" s="36">
        <v>0.2</v>
      </c>
      <c r="H17" s="37">
        <f t="shared" si="1"/>
        <v>0.11627906976744187</v>
      </c>
    </row>
    <row r="18" spans="1:8" x14ac:dyDescent="0.25">
      <c r="A18" s="91" t="s">
        <v>113</v>
      </c>
      <c r="B18" s="91"/>
      <c r="C18" s="91"/>
      <c r="D18" s="91"/>
      <c r="E18" s="91"/>
      <c r="F18" s="91"/>
      <c r="G18" s="36">
        <v>1.3599999999999999</v>
      </c>
      <c r="H18" s="37">
        <f t="shared" si="1"/>
        <v>0.79069767441860461</v>
      </c>
    </row>
    <row r="19" spans="1:8" x14ac:dyDescent="0.25">
      <c r="A19" s="26"/>
      <c r="B19" s="21"/>
      <c r="C19" s="26"/>
      <c r="D19" s="27"/>
      <c r="E19" s="28"/>
      <c r="F19" s="27"/>
      <c r="G19" s="27"/>
      <c r="H19" s="28"/>
    </row>
    <row r="20" spans="1:8" x14ac:dyDescent="0.25">
      <c r="A20" s="100" t="s">
        <v>114</v>
      </c>
      <c r="B20" s="100"/>
      <c r="C20" s="100"/>
      <c r="D20" s="100"/>
      <c r="E20" s="100"/>
      <c r="F20" s="100"/>
      <c r="G20" s="100"/>
      <c r="H20" s="100"/>
    </row>
    <row r="21" spans="1:8" x14ac:dyDescent="0.25">
      <c r="A21" s="29" t="s">
        <v>7</v>
      </c>
      <c r="B21" s="29" t="s">
        <v>8</v>
      </c>
      <c r="C21" s="29" t="s">
        <v>9</v>
      </c>
      <c r="D21" s="29" t="s">
        <v>10</v>
      </c>
      <c r="E21" s="29" t="s">
        <v>115</v>
      </c>
      <c r="F21" s="29" t="s">
        <v>116</v>
      </c>
      <c r="G21" s="29" t="s">
        <v>100</v>
      </c>
      <c r="H21" s="31" t="s">
        <v>101</v>
      </c>
    </row>
    <row r="22" spans="1:8" x14ac:dyDescent="0.25">
      <c r="A22" s="32"/>
      <c r="B22" s="33"/>
      <c r="C22" s="34"/>
      <c r="D22" s="35"/>
      <c r="E22" s="36"/>
      <c r="F22" s="39"/>
      <c r="G22" s="6"/>
      <c r="H22" s="37"/>
    </row>
    <row r="23" spans="1:8" x14ac:dyDescent="0.25">
      <c r="A23" s="91" t="s">
        <v>117</v>
      </c>
      <c r="B23" s="104"/>
      <c r="C23" s="104"/>
      <c r="D23" s="104"/>
      <c r="E23" s="104"/>
      <c r="F23" s="104"/>
      <c r="G23" s="36">
        <v>0</v>
      </c>
      <c r="H23" s="37">
        <v>0</v>
      </c>
    </row>
    <row r="24" spans="1:8" x14ac:dyDescent="0.25">
      <c r="A24" s="26"/>
      <c r="B24" s="21"/>
      <c r="C24" s="26"/>
      <c r="D24" s="27"/>
      <c r="E24" s="28"/>
      <c r="F24" s="27"/>
      <c r="G24" s="27"/>
      <c r="H24" s="28"/>
    </row>
    <row r="25" spans="1:8" x14ac:dyDescent="0.25">
      <c r="A25" s="100" t="s">
        <v>118</v>
      </c>
      <c r="B25" s="100"/>
      <c r="C25" s="100"/>
      <c r="D25" s="100"/>
      <c r="E25" s="100"/>
      <c r="F25" s="100"/>
      <c r="G25" s="100"/>
      <c r="H25" s="100"/>
    </row>
    <row r="26" spans="1:8" ht="13.5" customHeight="1" x14ac:dyDescent="0.25">
      <c r="A26" s="29" t="s">
        <v>7</v>
      </c>
      <c r="B26" s="100" t="s">
        <v>8</v>
      </c>
      <c r="C26" s="100"/>
      <c r="D26" s="29" t="s">
        <v>119</v>
      </c>
      <c r="E26" s="29" t="s">
        <v>120</v>
      </c>
      <c r="F26" s="29" t="s">
        <v>99</v>
      </c>
      <c r="G26" s="29" t="s">
        <v>100</v>
      </c>
      <c r="H26" s="31" t="s">
        <v>101</v>
      </c>
    </row>
    <row r="27" spans="1:8" ht="12.75" customHeight="1" x14ac:dyDescent="0.25">
      <c r="A27" s="32" t="s">
        <v>141</v>
      </c>
      <c r="B27" s="94" t="s">
        <v>369</v>
      </c>
      <c r="C27" s="94"/>
      <c r="D27" s="36">
        <v>1</v>
      </c>
      <c r="E27" s="36">
        <v>4.09</v>
      </c>
      <c r="F27" s="35">
        <v>0.01</v>
      </c>
      <c r="G27" s="36">
        <f>+ROUND(F27*E27*D27,2)</f>
        <v>0.04</v>
      </c>
      <c r="H27" s="37">
        <f t="shared" ref="H27:H28" si="2">+G27/$H$31</f>
        <v>2.3255813953488372E-2</v>
      </c>
    </row>
    <row r="28" spans="1:8" x14ac:dyDescent="0.25">
      <c r="A28" s="32" t="s">
        <v>140</v>
      </c>
      <c r="B28" s="94" t="s">
        <v>135</v>
      </c>
      <c r="C28" s="94"/>
      <c r="D28" s="36">
        <v>2</v>
      </c>
      <c r="E28" s="36">
        <v>3.83</v>
      </c>
      <c r="F28" s="35">
        <v>0.04</v>
      </c>
      <c r="G28" s="36">
        <f>+ROUND(F28*E28*D28,2)</f>
        <v>0.31</v>
      </c>
      <c r="H28" s="37">
        <f t="shared" si="2"/>
        <v>0.1802325581395349</v>
      </c>
    </row>
    <row r="29" spans="1:8" x14ac:dyDescent="0.25">
      <c r="A29" s="91" t="s">
        <v>125</v>
      </c>
      <c r="B29" s="91"/>
      <c r="C29" s="91"/>
      <c r="D29" s="91"/>
      <c r="E29" s="91"/>
      <c r="F29" s="91"/>
      <c r="G29" s="36">
        <f>SUM(G27:G28)</f>
        <v>0.35</v>
      </c>
      <c r="H29" s="37">
        <f>+G29/$H$31</f>
        <v>0.20348837209302326</v>
      </c>
    </row>
    <row r="30" spans="1:8" x14ac:dyDescent="0.25">
      <c r="A30" s="77"/>
      <c r="B30" s="77"/>
      <c r="C30" s="77"/>
      <c r="D30" s="77"/>
      <c r="E30" s="77"/>
      <c r="F30" s="77"/>
      <c r="G30" s="82"/>
      <c r="H30" s="83"/>
    </row>
    <row r="31" spans="1:8" x14ac:dyDescent="0.25">
      <c r="A31" s="92" t="s">
        <v>126</v>
      </c>
      <c r="B31" s="93"/>
      <c r="C31" s="93"/>
      <c r="D31" s="93"/>
      <c r="E31" s="93"/>
      <c r="F31" s="93"/>
      <c r="G31" s="78"/>
      <c r="H31" s="20">
        <f>+G29+G18+G12</f>
        <v>1.72</v>
      </c>
    </row>
    <row r="32" spans="1:8" x14ac:dyDescent="0.25">
      <c r="A32" s="26"/>
      <c r="B32" s="21"/>
      <c r="C32" s="26"/>
      <c r="D32" s="27"/>
      <c r="E32" s="28"/>
      <c r="F32" s="27"/>
      <c r="G32" s="27"/>
      <c r="H32" s="28"/>
    </row>
    <row r="33" spans="1:8" x14ac:dyDescent="0.25">
      <c r="A33" s="97" t="s">
        <v>127</v>
      </c>
      <c r="B33" s="98"/>
      <c r="C33" s="98"/>
      <c r="D33" s="98"/>
      <c r="E33" s="98"/>
      <c r="F33" s="98"/>
      <c r="G33" s="98"/>
      <c r="H33" s="99"/>
    </row>
    <row r="34" spans="1:8" x14ac:dyDescent="0.25">
      <c r="A34" s="92" t="s">
        <v>128</v>
      </c>
      <c r="B34" s="93"/>
      <c r="C34" s="93"/>
      <c r="D34" s="93"/>
      <c r="E34" s="93"/>
      <c r="F34" s="93"/>
      <c r="G34" s="78"/>
      <c r="H34" s="20">
        <f>+ROUND(G29*0.2,2)</f>
        <v>7.0000000000000007E-2</v>
      </c>
    </row>
    <row r="35" spans="1:8" x14ac:dyDescent="0.25">
      <c r="A35" s="26"/>
      <c r="B35" s="21"/>
      <c r="C35" s="26"/>
      <c r="D35" s="27"/>
      <c r="E35" s="28"/>
      <c r="F35" s="27"/>
      <c r="G35" s="27"/>
      <c r="H35" s="28"/>
    </row>
    <row r="36" spans="1:8" x14ac:dyDescent="0.25">
      <c r="A36" s="102" t="s">
        <v>129</v>
      </c>
      <c r="B36" s="103"/>
      <c r="C36" s="103"/>
      <c r="D36" s="103"/>
      <c r="E36" s="103"/>
      <c r="F36" s="103"/>
      <c r="G36" s="80"/>
      <c r="H36" s="43">
        <f>+H34+H29</f>
        <v>0.27348837209302324</v>
      </c>
    </row>
    <row r="37" spans="1:8" x14ac:dyDescent="0.25">
      <c r="A37" s="44"/>
      <c r="B37" s="23"/>
      <c r="C37" s="24"/>
      <c r="D37" s="45"/>
      <c r="E37" s="25"/>
      <c r="F37" s="45"/>
      <c r="G37" s="45"/>
      <c r="H37" s="25"/>
    </row>
    <row r="38" spans="1:8" x14ac:dyDescent="0.25">
      <c r="A38" s="46" t="s">
        <v>90</v>
      </c>
      <c r="B38" s="47" t="str">
        <f>+[1]!NumLetras(H36,"DÓLAR")</f>
        <v xml:space="preserve"> 27/100 </v>
      </c>
      <c r="C38" s="48"/>
      <c r="D38" s="49"/>
      <c r="E38" s="49"/>
      <c r="F38" s="49"/>
      <c r="G38" s="49"/>
      <c r="H38" s="49"/>
    </row>
    <row r="39" spans="1:8" x14ac:dyDescent="0.25">
      <c r="A39" s="44"/>
      <c r="B39" s="23"/>
      <c r="C39" s="24"/>
      <c r="D39" s="45"/>
      <c r="E39" s="25"/>
      <c r="F39" s="45"/>
      <c r="G39" s="45"/>
      <c r="H39" s="25"/>
    </row>
    <row r="40" spans="1:8" x14ac:dyDescent="0.25">
      <c r="A40" s="46" t="s">
        <v>90</v>
      </c>
      <c r="B40" s="47" t="s">
        <v>268</v>
      </c>
      <c r="C40" s="48"/>
      <c r="D40" s="49"/>
      <c r="E40" s="49"/>
      <c r="F40" s="49"/>
      <c r="G40" s="49"/>
      <c r="H40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20:H20"/>
    <mergeCell ref="A23:F23"/>
    <mergeCell ref="A25:H25"/>
    <mergeCell ref="A29:F29"/>
    <mergeCell ref="A31:F31"/>
    <mergeCell ref="B27:C27"/>
    <mergeCell ref="A18:F18"/>
    <mergeCell ref="A36:F36"/>
    <mergeCell ref="B28:C28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  <mergeCell ref="A33:H33"/>
    <mergeCell ref="A34:F34"/>
    <mergeCell ref="B26:C26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opLeftCell="A13" workbookViewId="0">
      <selection activeCell="J22" sqref="J22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42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62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33" t="s">
        <v>139</v>
      </c>
      <c r="C11" s="34" t="s">
        <v>35</v>
      </c>
      <c r="D11" s="35">
        <v>1</v>
      </c>
      <c r="E11" s="36">
        <v>0.2</v>
      </c>
      <c r="F11" s="35">
        <v>1.35</v>
      </c>
      <c r="G11" s="36">
        <v>0.27</v>
      </c>
      <c r="H11" s="37">
        <f t="shared" ref="H11:H12" si="0">+G11/$H$29</f>
        <v>2.5447690857681435E-2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0.27</v>
      </c>
      <c r="H12" s="37">
        <f t="shared" si="0"/>
        <v>2.5447690857681435E-2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50"/>
      <c r="B16" s="33"/>
      <c r="C16" s="34"/>
      <c r="D16" s="35"/>
      <c r="E16" s="36"/>
      <c r="F16" s="38"/>
      <c r="G16" s="36"/>
      <c r="H16" s="37"/>
    </row>
    <row r="17" spans="1:8" x14ac:dyDescent="0.25">
      <c r="A17" s="91" t="s">
        <v>113</v>
      </c>
      <c r="B17" s="91"/>
      <c r="C17" s="91"/>
      <c r="D17" s="91"/>
      <c r="E17" s="91"/>
      <c r="F17" s="91"/>
      <c r="G17" s="36">
        <v>0</v>
      </c>
      <c r="H17" s="37">
        <v>0</v>
      </c>
    </row>
    <row r="18" spans="1:8" x14ac:dyDescent="0.25">
      <c r="A18" s="26"/>
      <c r="B18" s="21"/>
      <c r="C18" s="26"/>
      <c r="D18" s="27"/>
      <c r="E18" s="28"/>
      <c r="F18" s="27"/>
      <c r="G18" s="27"/>
      <c r="H18" s="28"/>
    </row>
    <row r="19" spans="1:8" x14ac:dyDescent="0.25">
      <c r="A19" s="100" t="s">
        <v>114</v>
      </c>
      <c r="B19" s="100"/>
      <c r="C19" s="100"/>
      <c r="D19" s="100"/>
      <c r="E19" s="100"/>
      <c r="F19" s="100"/>
      <c r="G19" s="100"/>
      <c r="H19" s="100"/>
    </row>
    <row r="20" spans="1:8" x14ac:dyDescent="0.25">
      <c r="A20" s="29" t="s">
        <v>7</v>
      </c>
      <c r="B20" s="29" t="s">
        <v>8</v>
      </c>
      <c r="C20" s="29" t="s">
        <v>9</v>
      </c>
      <c r="D20" s="29" t="s">
        <v>10</v>
      </c>
      <c r="E20" s="29" t="s">
        <v>115</v>
      </c>
      <c r="F20" s="29" t="s">
        <v>116</v>
      </c>
      <c r="G20" s="29" t="s">
        <v>100</v>
      </c>
      <c r="H20" s="31" t="s">
        <v>101</v>
      </c>
    </row>
    <row r="21" spans="1:8" x14ac:dyDescent="0.25">
      <c r="A21" s="32"/>
      <c r="B21" s="33"/>
      <c r="C21" s="34"/>
      <c r="D21" s="35"/>
      <c r="E21" s="36"/>
      <c r="F21" s="39"/>
      <c r="G21" s="6"/>
      <c r="H21" s="37"/>
    </row>
    <row r="22" spans="1:8" x14ac:dyDescent="0.25">
      <c r="A22" s="91" t="s">
        <v>117</v>
      </c>
      <c r="B22" s="104"/>
      <c r="C22" s="104"/>
      <c r="D22" s="104"/>
      <c r="E22" s="104"/>
      <c r="F22" s="104"/>
      <c r="G22" s="36">
        <v>0</v>
      </c>
      <c r="H22" s="37">
        <v>0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118</v>
      </c>
      <c r="B24" s="100"/>
      <c r="C24" s="100"/>
      <c r="D24" s="100"/>
      <c r="E24" s="100"/>
      <c r="F24" s="100"/>
      <c r="G24" s="100"/>
      <c r="H24" s="100"/>
    </row>
    <row r="25" spans="1:8" ht="13.5" customHeight="1" x14ac:dyDescent="0.25">
      <c r="A25" s="29" t="s">
        <v>7</v>
      </c>
      <c r="B25" s="100" t="s">
        <v>8</v>
      </c>
      <c r="C25" s="100"/>
      <c r="D25" s="29" t="s">
        <v>119</v>
      </c>
      <c r="E25" s="29" t="s">
        <v>120</v>
      </c>
      <c r="F25" s="29" t="s">
        <v>99</v>
      </c>
      <c r="G25" s="29" t="s">
        <v>100</v>
      </c>
      <c r="H25" s="31" t="s">
        <v>101</v>
      </c>
    </row>
    <row r="26" spans="1:8" ht="12.75" customHeight="1" x14ac:dyDescent="0.25">
      <c r="A26" s="32" t="s">
        <v>140</v>
      </c>
      <c r="B26" s="94" t="s">
        <v>135</v>
      </c>
      <c r="C26" s="94"/>
      <c r="D26" s="36">
        <v>2</v>
      </c>
      <c r="E26" s="36">
        <v>3.83</v>
      </c>
      <c r="F26" s="35">
        <v>1.35</v>
      </c>
      <c r="G26" s="36">
        <f>+ROUND(F26*E26*D26,2)</f>
        <v>10.34</v>
      </c>
      <c r="H26" s="37">
        <f>+G26/$H$29</f>
        <v>0.97455230914231861</v>
      </c>
    </row>
    <row r="27" spans="1:8" x14ac:dyDescent="0.25">
      <c r="A27" s="91" t="s">
        <v>125</v>
      </c>
      <c r="B27" s="91"/>
      <c r="C27" s="91"/>
      <c r="D27" s="91"/>
      <c r="E27" s="91"/>
      <c r="F27" s="91"/>
      <c r="G27" s="36">
        <f>SUM(G26)</f>
        <v>10.34</v>
      </c>
      <c r="H27" s="37">
        <f>+G27/$H$29</f>
        <v>0.97455230914231861</v>
      </c>
    </row>
    <row r="28" spans="1:8" x14ac:dyDescent="0.25">
      <c r="A28" s="26"/>
      <c r="B28" s="21"/>
      <c r="C28" s="26"/>
      <c r="D28" s="27"/>
      <c r="E28" s="28"/>
      <c r="F28" s="27"/>
      <c r="G28" s="27"/>
      <c r="H28" s="28"/>
    </row>
    <row r="29" spans="1:8" x14ac:dyDescent="0.25">
      <c r="A29" s="92" t="s">
        <v>126</v>
      </c>
      <c r="B29" s="93"/>
      <c r="C29" s="93"/>
      <c r="D29" s="93"/>
      <c r="E29" s="93"/>
      <c r="F29" s="93"/>
      <c r="G29" s="41"/>
      <c r="H29" s="20">
        <f>+G27+G12</f>
        <v>10.61</v>
      </c>
    </row>
    <row r="30" spans="1:8" x14ac:dyDescent="0.25">
      <c r="A30" s="40"/>
      <c r="B30" s="41"/>
      <c r="C30" s="41"/>
      <c r="D30" s="41"/>
      <c r="E30" s="41"/>
      <c r="F30" s="41"/>
      <c r="G30" s="41"/>
      <c r="H30" s="20"/>
    </row>
    <row r="31" spans="1:8" x14ac:dyDescent="0.25">
      <c r="A31" s="97" t="s">
        <v>127</v>
      </c>
      <c r="B31" s="98"/>
      <c r="C31" s="98"/>
      <c r="D31" s="98"/>
      <c r="E31" s="98"/>
      <c r="F31" s="98"/>
      <c r="G31" s="98"/>
      <c r="H31" s="99"/>
    </row>
    <row r="32" spans="1:8" x14ac:dyDescent="0.25">
      <c r="A32" s="92" t="s">
        <v>128</v>
      </c>
      <c r="B32" s="93"/>
      <c r="C32" s="93"/>
      <c r="D32" s="93"/>
      <c r="E32" s="93"/>
      <c r="F32" s="93"/>
      <c r="G32" s="78"/>
      <c r="H32" s="20">
        <f>+ROUND(H29*0.2,2)</f>
        <v>2.12</v>
      </c>
    </row>
    <row r="33" spans="1:8" x14ac:dyDescent="0.25">
      <c r="A33" s="26"/>
      <c r="B33" s="21"/>
      <c r="C33" s="26"/>
      <c r="D33" s="27"/>
      <c r="E33" s="28"/>
      <c r="F33" s="27"/>
      <c r="G33" s="27"/>
      <c r="H33" s="28"/>
    </row>
    <row r="34" spans="1:8" x14ac:dyDescent="0.25">
      <c r="A34" s="102" t="s">
        <v>129</v>
      </c>
      <c r="B34" s="103"/>
      <c r="C34" s="103"/>
      <c r="D34" s="103"/>
      <c r="E34" s="103"/>
      <c r="F34" s="103"/>
      <c r="G34" s="80"/>
      <c r="H34" s="43">
        <f>+H32+H29</f>
        <v>12.73</v>
      </c>
    </row>
    <row r="35" spans="1:8" x14ac:dyDescent="0.25">
      <c r="A35" s="44"/>
      <c r="B35" s="23"/>
      <c r="C35" s="24"/>
      <c r="D35" s="45"/>
      <c r="E35" s="25"/>
      <c r="F35" s="45"/>
      <c r="G35" s="45"/>
      <c r="H35" s="25"/>
    </row>
    <row r="36" spans="1:8" x14ac:dyDescent="0.25">
      <c r="A36" s="46" t="s">
        <v>90</v>
      </c>
      <c r="B36" s="47" t="str">
        <f>+[1]!NumLetras(H34,"DÓLAR")</f>
        <v xml:space="preserve"> DOCE 73/100 </v>
      </c>
      <c r="C36" s="48"/>
      <c r="D36" s="49"/>
      <c r="E36" s="49"/>
      <c r="F36" s="49"/>
      <c r="G36" s="49"/>
      <c r="H36" s="49"/>
    </row>
  </sheetData>
  <sheetProtection formatCells="0" formatColumns="0" formatRows="0" insertColumns="0" insertRows="0" insertHyperlinks="0" deleteColumns="0" deleteRows="0" sort="0" autoFilter="0" pivotTables="0"/>
  <mergeCells count="21">
    <mergeCell ref="A34:F34"/>
    <mergeCell ref="B25:C25"/>
    <mergeCell ref="A19:H19"/>
    <mergeCell ref="A22:F22"/>
    <mergeCell ref="A24:H24"/>
    <mergeCell ref="A27:F27"/>
    <mergeCell ref="A29:F29"/>
    <mergeCell ref="A31:H31"/>
    <mergeCell ref="B26:C26"/>
    <mergeCell ref="A17:F17"/>
    <mergeCell ref="A32:F32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topLeftCell="A24" workbookViewId="0">
      <selection activeCell="E31" sqref="E31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43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22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33" t="s">
        <v>139</v>
      </c>
      <c r="C11" s="34" t="s">
        <v>35</v>
      </c>
      <c r="D11" s="35">
        <v>2</v>
      </c>
      <c r="E11" s="36">
        <v>0.2</v>
      </c>
      <c r="F11" s="35">
        <v>1.5</v>
      </c>
      <c r="G11" s="36">
        <v>0.6</v>
      </c>
      <c r="H11" s="37">
        <v>6.2221000000000004E-3</v>
      </c>
    </row>
    <row r="12" spans="1:8" x14ac:dyDescent="0.25">
      <c r="A12" s="32" t="s">
        <v>142</v>
      </c>
      <c r="B12" s="33" t="s">
        <v>143</v>
      </c>
      <c r="C12" s="34" t="s">
        <v>35</v>
      </c>
      <c r="D12" s="35">
        <v>1</v>
      </c>
      <c r="E12" s="36">
        <v>2.25</v>
      </c>
      <c r="F12" s="35">
        <v>1.5</v>
      </c>
      <c r="G12" s="36">
        <v>3.38</v>
      </c>
      <c r="H12" s="37">
        <v>3.5051300000000001E-2</v>
      </c>
    </row>
    <row r="13" spans="1:8" x14ac:dyDescent="0.25">
      <c r="A13" s="91" t="s">
        <v>109</v>
      </c>
      <c r="B13" s="91"/>
      <c r="C13" s="91"/>
      <c r="D13" s="91"/>
      <c r="E13" s="91"/>
      <c r="F13" s="91"/>
      <c r="G13" s="36">
        <v>3.98</v>
      </c>
      <c r="H13" s="37">
        <v>4.1273400000000002E-2</v>
      </c>
    </row>
    <row r="14" spans="1:8" x14ac:dyDescent="0.25">
      <c r="A14" s="26"/>
      <c r="B14" s="21"/>
      <c r="C14" s="26"/>
      <c r="D14" s="27"/>
      <c r="E14" s="28"/>
      <c r="F14" s="27"/>
      <c r="G14" s="27"/>
      <c r="H14" s="28"/>
    </row>
    <row r="15" spans="1:8" x14ac:dyDescent="0.25">
      <c r="A15" s="100" t="s">
        <v>110</v>
      </c>
      <c r="B15" s="100"/>
      <c r="C15" s="100"/>
      <c r="D15" s="100"/>
      <c r="E15" s="100"/>
      <c r="F15" s="100"/>
      <c r="G15" s="100"/>
      <c r="H15" s="100"/>
    </row>
    <row r="16" spans="1:8" x14ac:dyDescent="0.25">
      <c r="A16" s="29" t="s">
        <v>7</v>
      </c>
      <c r="B16" s="29" t="s">
        <v>8</v>
      </c>
      <c r="C16" s="29" t="s">
        <v>9</v>
      </c>
      <c r="D16" s="30" t="s">
        <v>10</v>
      </c>
      <c r="E16" s="31" t="s">
        <v>98</v>
      </c>
      <c r="F16" s="38"/>
      <c r="G16" s="31" t="s">
        <v>100</v>
      </c>
      <c r="H16" s="31" t="s">
        <v>101</v>
      </c>
    </row>
    <row r="17" spans="1:8" ht="24" x14ac:dyDescent="0.25">
      <c r="A17" s="32" t="s">
        <v>144</v>
      </c>
      <c r="B17" s="33" t="s">
        <v>145</v>
      </c>
      <c r="C17" s="34" t="s">
        <v>146</v>
      </c>
      <c r="D17" s="35">
        <v>5</v>
      </c>
      <c r="E17" s="36">
        <v>7.2</v>
      </c>
      <c r="F17" s="38"/>
      <c r="G17" s="36">
        <v>36</v>
      </c>
      <c r="H17" s="37">
        <f t="shared" ref="H17:H22" si="0">+G17/$H$36</f>
        <v>0.36719706242350064</v>
      </c>
    </row>
    <row r="18" spans="1:8" x14ac:dyDescent="0.25">
      <c r="A18" s="50" t="s">
        <v>147</v>
      </c>
      <c r="B18" s="33" t="s">
        <v>148</v>
      </c>
      <c r="C18" s="34" t="s">
        <v>18</v>
      </c>
      <c r="D18" s="35">
        <v>0.5</v>
      </c>
      <c r="E18" s="36">
        <v>16</v>
      </c>
      <c r="F18" s="38"/>
      <c r="G18" s="36">
        <v>8</v>
      </c>
      <c r="H18" s="37">
        <f t="shared" si="0"/>
        <v>8.159934720522237E-2</v>
      </c>
    </row>
    <row r="19" spans="1:8" x14ac:dyDescent="0.25">
      <c r="A19" s="50" t="s">
        <v>149</v>
      </c>
      <c r="B19" s="33" t="s">
        <v>150</v>
      </c>
      <c r="C19" s="34" t="s">
        <v>18</v>
      </c>
      <c r="D19" s="35">
        <v>0.8</v>
      </c>
      <c r="E19" s="36">
        <v>16</v>
      </c>
      <c r="F19" s="38"/>
      <c r="G19" s="36">
        <v>12.8</v>
      </c>
      <c r="H19" s="37">
        <f t="shared" si="0"/>
        <v>0.13055895552835578</v>
      </c>
    </row>
    <row r="20" spans="1:8" x14ac:dyDescent="0.25">
      <c r="A20" s="50" t="s">
        <v>151</v>
      </c>
      <c r="B20" s="33" t="s">
        <v>152</v>
      </c>
      <c r="C20" s="34" t="s">
        <v>153</v>
      </c>
      <c r="D20" s="35">
        <v>150</v>
      </c>
      <c r="E20" s="36">
        <v>0.05</v>
      </c>
      <c r="F20" s="38"/>
      <c r="G20" s="36">
        <v>7.5</v>
      </c>
      <c r="H20" s="37">
        <f t="shared" si="0"/>
        <v>7.649938800489596E-2</v>
      </c>
    </row>
    <row r="21" spans="1:8" ht="36" x14ac:dyDescent="0.25">
      <c r="A21" s="50" t="s">
        <v>154</v>
      </c>
      <c r="B21" s="33" t="s">
        <v>155</v>
      </c>
      <c r="C21" s="34" t="s">
        <v>58</v>
      </c>
      <c r="D21" s="35">
        <v>0.25</v>
      </c>
      <c r="E21" s="36">
        <v>1.08</v>
      </c>
      <c r="F21" s="38"/>
      <c r="G21" s="36">
        <v>0.27</v>
      </c>
      <c r="H21" s="37">
        <f t="shared" si="0"/>
        <v>2.7539779681762548E-3</v>
      </c>
    </row>
    <row r="22" spans="1:8" x14ac:dyDescent="0.25">
      <c r="A22" s="91" t="s">
        <v>113</v>
      </c>
      <c r="B22" s="91"/>
      <c r="C22" s="91"/>
      <c r="D22" s="91"/>
      <c r="E22" s="91"/>
      <c r="F22" s="91"/>
      <c r="G22" s="36">
        <v>64.569999999999993</v>
      </c>
      <c r="H22" s="37">
        <f t="shared" si="0"/>
        <v>0.65860873113015095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114</v>
      </c>
      <c r="B24" s="100"/>
      <c r="C24" s="100"/>
      <c r="D24" s="100"/>
      <c r="E24" s="100"/>
      <c r="F24" s="100"/>
      <c r="G24" s="100"/>
      <c r="H24" s="100"/>
    </row>
    <row r="25" spans="1:8" x14ac:dyDescent="0.25">
      <c r="A25" s="29" t="s">
        <v>7</v>
      </c>
      <c r="B25" s="29" t="s">
        <v>8</v>
      </c>
      <c r="C25" s="29" t="s">
        <v>9</v>
      </c>
      <c r="D25" s="29" t="s">
        <v>10</v>
      </c>
      <c r="E25" s="29" t="s">
        <v>115</v>
      </c>
      <c r="F25" s="29" t="s">
        <v>116</v>
      </c>
      <c r="G25" s="29" t="s">
        <v>100</v>
      </c>
      <c r="H25" s="31" t="s">
        <v>101</v>
      </c>
    </row>
    <row r="26" spans="1:8" x14ac:dyDescent="0.25">
      <c r="A26" s="32"/>
      <c r="B26" s="33"/>
      <c r="C26" s="34"/>
      <c r="D26" s="35"/>
      <c r="E26" s="36"/>
      <c r="F26" s="39"/>
      <c r="G26" s="6"/>
      <c r="H26" s="37"/>
    </row>
    <row r="27" spans="1:8" x14ac:dyDescent="0.25">
      <c r="A27" s="91" t="s">
        <v>117</v>
      </c>
      <c r="B27" s="104"/>
      <c r="C27" s="104"/>
      <c r="D27" s="104"/>
      <c r="E27" s="104"/>
      <c r="F27" s="104"/>
      <c r="G27" s="36">
        <v>0</v>
      </c>
      <c r="H27" s="37">
        <v>0</v>
      </c>
    </row>
    <row r="28" spans="1:8" x14ac:dyDescent="0.25">
      <c r="A28" s="26"/>
      <c r="B28" s="21"/>
      <c r="C28" s="26"/>
      <c r="D28" s="27"/>
      <c r="E28" s="28"/>
      <c r="F28" s="27"/>
      <c r="G28" s="27"/>
      <c r="H28" s="28"/>
    </row>
    <row r="29" spans="1:8" x14ac:dyDescent="0.25">
      <c r="A29" s="100" t="s">
        <v>118</v>
      </c>
      <c r="B29" s="100"/>
      <c r="C29" s="100"/>
      <c r="D29" s="100"/>
      <c r="E29" s="100"/>
      <c r="F29" s="100"/>
      <c r="G29" s="100"/>
      <c r="H29" s="100"/>
    </row>
    <row r="30" spans="1:8" ht="13.5" customHeight="1" x14ac:dyDescent="0.25">
      <c r="A30" s="29" t="s">
        <v>7</v>
      </c>
      <c r="B30" s="100" t="s">
        <v>8</v>
      </c>
      <c r="C30" s="100"/>
      <c r="D30" s="29" t="s">
        <v>119</v>
      </c>
      <c r="E30" s="29" t="s">
        <v>120</v>
      </c>
      <c r="F30" s="29" t="s">
        <v>99</v>
      </c>
      <c r="G30" s="29" t="s">
        <v>100</v>
      </c>
      <c r="H30" s="31" t="s">
        <v>101</v>
      </c>
    </row>
    <row r="31" spans="1:8" ht="23.25" customHeight="1" x14ac:dyDescent="0.25">
      <c r="A31" s="32" t="s">
        <v>156</v>
      </c>
      <c r="B31" s="94" t="s">
        <v>370</v>
      </c>
      <c r="C31" s="94"/>
      <c r="D31" s="36">
        <v>1</v>
      </c>
      <c r="E31" s="36">
        <v>4.29</v>
      </c>
      <c r="F31" s="35">
        <v>0.15</v>
      </c>
      <c r="G31" s="36">
        <f>+ROUND(F31*E31*D31,2)</f>
        <v>0.64</v>
      </c>
      <c r="H31" s="37">
        <f t="shared" ref="H31:H33" si="1">+G31/$H$36</f>
        <v>6.5279477764177895E-3</v>
      </c>
    </row>
    <row r="32" spans="1:8" x14ac:dyDescent="0.25">
      <c r="A32" s="32" t="s">
        <v>157</v>
      </c>
      <c r="B32" s="94" t="s">
        <v>396</v>
      </c>
      <c r="C32" s="94"/>
      <c r="D32" s="36">
        <v>2</v>
      </c>
      <c r="E32" s="36">
        <v>3.87</v>
      </c>
      <c r="F32" s="35">
        <v>1.5</v>
      </c>
      <c r="G32" s="36">
        <f>+ROUND(F32*E32*D32,2)</f>
        <v>11.61</v>
      </c>
      <c r="H32" s="37">
        <f t="shared" si="1"/>
        <v>0.11842105263157895</v>
      </c>
    </row>
    <row r="33" spans="1:8" x14ac:dyDescent="0.25">
      <c r="A33" s="32" t="s">
        <v>140</v>
      </c>
      <c r="B33" s="94" t="s">
        <v>135</v>
      </c>
      <c r="C33" s="94"/>
      <c r="D33" s="36">
        <v>3</v>
      </c>
      <c r="E33" s="36">
        <v>3.83</v>
      </c>
      <c r="F33" s="35">
        <v>1.5</v>
      </c>
      <c r="G33" s="36">
        <f>+ROUND(F33*E33*D33,2)</f>
        <v>17.239999999999998</v>
      </c>
      <c r="H33" s="37">
        <f t="shared" si="1"/>
        <v>0.17584659322725418</v>
      </c>
    </row>
    <row r="34" spans="1:8" x14ac:dyDescent="0.25">
      <c r="A34" s="91" t="s">
        <v>125</v>
      </c>
      <c r="B34" s="91"/>
      <c r="C34" s="91"/>
      <c r="D34" s="91"/>
      <c r="E34" s="91"/>
      <c r="F34" s="91"/>
      <c r="G34" s="36">
        <f>SUM(G31:G33)</f>
        <v>29.49</v>
      </c>
      <c r="H34" s="37">
        <f>+G34/$H$36</f>
        <v>0.30079559363525094</v>
      </c>
    </row>
    <row r="35" spans="1:8" x14ac:dyDescent="0.25">
      <c r="A35" s="26"/>
      <c r="B35" s="21"/>
      <c r="C35" s="26"/>
      <c r="D35" s="27"/>
      <c r="E35" s="28"/>
      <c r="F35" s="27"/>
      <c r="G35" s="27"/>
      <c r="H35" s="28"/>
    </row>
    <row r="36" spans="1:8" x14ac:dyDescent="0.25">
      <c r="A36" s="92" t="s">
        <v>126</v>
      </c>
      <c r="B36" s="93"/>
      <c r="C36" s="93"/>
      <c r="D36" s="93"/>
      <c r="E36" s="93"/>
      <c r="F36" s="93"/>
      <c r="G36" s="41"/>
      <c r="H36" s="20">
        <f>+G34+G22+G13</f>
        <v>98.039999999999992</v>
      </c>
    </row>
    <row r="37" spans="1:8" x14ac:dyDescent="0.25">
      <c r="A37" s="40"/>
      <c r="B37" s="41"/>
      <c r="C37" s="41"/>
      <c r="D37" s="41"/>
      <c r="E37" s="41"/>
      <c r="F37" s="41"/>
      <c r="G37" s="41"/>
      <c r="H37" s="20"/>
    </row>
    <row r="38" spans="1:8" x14ac:dyDescent="0.25">
      <c r="A38" s="97" t="s">
        <v>127</v>
      </c>
      <c r="B38" s="98"/>
      <c r="C38" s="98"/>
      <c r="D38" s="98"/>
      <c r="E38" s="98"/>
      <c r="F38" s="98"/>
      <c r="G38" s="98"/>
      <c r="H38" s="99"/>
    </row>
    <row r="39" spans="1:8" x14ac:dyDescent="0.25">
      <c r="A39" s="92" t="s">
        <v>128</v>
      </c>
      <c r="B39" s="93"/>
      <c r="C39" s="93"/>
      <c r="D39" s="93"/>
      <c r="E39" s="93"/>
      <c r="F39" s="93"/>
      <c r="G39" s="78"/>
      <c r="H39" s="20">
        <f>+ROUND(H36*0.2,2)</f>
        <v>19.61</v>
      </c>
    </row>
    <row r="40" spans="1:8" x14ac:dyDescent="0.25">
      <c r="A40" s="26"/>
      <c r="B40" s="21"/>
      <c r="C40" s="26"/>
      <c r="D40" s="27"/>
      <c r="E40" s="28"/>
      <c r="F40" s="27"/>
      <c r="G40" s="27"/>
      <c r="H40" s="28"/>
    </row>
    <row r="41" spans="1:8" x14ac:dyDescent="0.25">
      <c r="A41" s="102" t="s">
        <v>129</v>
      </c>
      <c r="B41" s="103"/>
      <c r="C41" s="103"/>
      <c r="D41" s="103"/>
      <c r="E41" s="103"/>
      <c r="F41" s="103"/>
      <c r="G41" s="80"/>
      <c r="H41" s="43">
        <f>+H39+H36</f>
        <v>117.64999999999999</v>
      </c>
    </row>
    <row r="42" spans="1:8" x14ac:dyDescent="0.25">
      <c r="A42" s="44"/>
      <c r="B42" s="23"/>
      <c r="C42" s="24"/>
      <c r="D42" s="45"/>
      <c r="E42" s="25"/>
      <c r="F42" s="45"/>
      <c r="G42" s="45"/>
      <c r="H42" s="25"/>
    </row>
    <row r="43" spans="1:8" x14ac:dyDescent="0.25">
      <c r="A43" s="46" t="s">
        <v>90</v>
      </c>
      <c r="B43" s="47" t="str">
        <f>+[1]!NumLetras(H41,"DÓLAR")</f>
        <v xml:space="preserve"> CIENTO DIECISIETE 65/100 </v>
      </c>
      <c r="C43" s="48"/>
      <c r="D43" s="49"/>
      <c r="E43" s="49"/>
      <c r="F43" s="49"/>
      <c r="G43" s="49"/>
      <c r="H43" s="49"/>
    </row>
  </sheetData>
  <sheetProtection formatCells="0" formatColumns="0" formatRows="0" insertColumns="0" insertRows="0" insertHyperlinks="0" deleteColumns="0" deleteRows="0" sort="0" autoFilter="0" pivotTables="0"/>
  <mergeCells count="23">
    <mergeCell ref="A41:F41"/>
    <mergeCell ref="B30:C30"/>
    <mergeCell ref="A24:H24"/>
    <mergeCell ref="A27:F27"/>
    <mergeCell ref="A29:H29"/>
    <mergeCell ref="A34:F34"/>
    <mergeCell ref="A36:F36"/>
    <mergeCell ref="A38:H38"/>
    <mergeCell ref="B31:C31"/>
    <mergeCell ref="A22:F22"/>
    <mergeCell ref="A39:F39"/>
    <mergeCell ref="B32:C32"/>
    <mergeCell ref="B33:C33"/>
    <mergeCell ref="A1:H1"/>
    <mergeCell ref="B3:H3"/>
    <mergeCell ref="B4:H4"/>
    <mergeCell ref="B5:H5"/>
    <mergeCell ref="B2:D2"/>
    <mergeCell ref="A7:H7"/>
    <mergeCell ref="A9:H9"/>
    <mergeCell ref="A13:F13"/>
    <mergeCell ref="A15:H15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topLeftCell="A13" workbookViewId="0">
      <selection activeCell="E29" sqref="E29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44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23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65" t="s">
        <v>7</v>
      </c>
      <c r="B10" s="65" t="s">
        <v>8</v>
      </c>
      <c r="C10" s="65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68" t="s">
        <v>139</v>
      </c>
      <c r="C11" s="34" t="s">
        <v>35</v>
      </c>
      <c r="D11" s="35">
        <v>2</v>
      </c>
      <c r="E11" s="36">
        <v>0.2</v>
      </c>
      <c r="F11" s="35">
        <v>0.8</v>
      </c>
      <c r="G11" s="36">
        <v>0.32</v>
      </c>
      <c r="H11" s="37">
        <f t="shared" ref="H11:H13" si="0">+G11/$H$34</f>
        <v>2.3805981252789767E-3</v>
      </c>
    </row>
    <row r="12" spans="1:8" s="1" customFormat="1" ht="12" x14ac:dyDescent="0.2">
      <c r="A12" s="32" t="s">
        <v>158</v>
      </c>
      <c r="B12" s="68" t="s">
        <v>159</v>
      </c>
      <c r="C12" s="34" t="s">
        <v>35</v>
      </c>
      <c r="D12" s="35">
        <v>1</v>
      </c>
      <c r="E12" s="36">
        <v>1</v>
      </c>
      <c r="F12" s="35">
        <v>0.4</v>
      </c>
      <c r="G12" s="36">
        <v>0.4</v>
      </c>
      <c r="H12" s="37">
        <f t="shared" si="0"/>
        <v>2.9757476565987211E-3</v>
      </c>
    </row>
    <row r="13" spans="1:8" s="1" customFormat="1" ht="12" x14ac:dyDescent="0.2">
      <c r="A13" s="91" t="s">
        <v>109</v>
      </c>
      <c r="B13" s="91"/>
      <c r="C13" s="91"/>
      <c r="D13" s="91"/>
      <c r="E13" s="91"/>
      <c r="F13" s="91"/>
      <c r="G13" s="36">
        <f>SUM(G11:G12)</f>
        <v>0.72</v>
      </c>
      <c r="H13" s="37">
        <f t="shared" si="0"/>
        <v>5.3563457818776973E-3</v>
      </c>
    </row>
    <row r="14" spans="1:8" s="1" customFormat="1" ht="12" x14ac:dyDescent="0.2">
      <c r="A14" s="26"/>
      <c r="B14" s="21"/>
      <c r="C14" s="26"/>
      <c r="D14" s="27"/>
      <c r="E14" s="28"/>
      <c r="F14" s="27"/>
      <c r="G14" s="27"/>
      <c r="H14" s="28"/>
    </row>
    <row r="15" spans="1:8" s="1" customFormat="1" ht="12" x14ac:dyDescent="0.2">
      <c r="A15" s="100" t="s">
        <v>110</v>
      </c>
      <c r="B15" s="100"/>
      <c r="C15" s="100"/>
      <c r="D15" s="100"/>
      <c r="E15" s="100"/>
      <c r="F15" s="100"/>
      <c r="G15" s="100"/>
      <c r="H15" s="100"/>
    </row>
    <row r="16" spans="1:8" s="1" customFormat="1" ht="12" x14ac:dyDescent="0.2">
      <c r="A16" s="65" t="s">
        <v>7</v>
      </c>
      <c r="B16" s="65" t="s">
        <v>8</v>
      </c>
      <c r="C16" s="65" t="s">
        <v>9</v>
      </c>
      <c r="D16" s="30" t="s">
        <v>10</v>
      </c>
      <c r="E16" s="31" t="s">
        <v>98</v>
      </c>
      <c r="F16" s="38"/>
      <c r="G16" s="31" t="s">
        <v>100</v>
      </c>
      <c r="H16" s="31" t="s">
        <v>101</v>
      </c>
    </row>
    <row r="17" spans="1:8" s="1" customFormat="1" ht="36" x14ac:dyDescent="0.2">
      <c r="A17" s="32" t="s">
        <v>154</v>
      </c>
      <c r="B17" s="68" t="s">
        <v>155</v>
      </c>
      <c r="C17" s="34" t="s">
        <v>58</v>
      </c>
      <c r="D17" s="35">
        <v>0.25</v>
      </c>
      <c r="E17" s="36">
        <v>1.08</v>
      </c>
      <c r="F17" s="38"/>
      <c r="G17" s="36">
        <v>0.27</v>
      </c>
      <c r="H17" s="37">
        <f t="shared" ref="H17:H19" si="1">+G17/$H$34</f>
        <v>2.0086296682041366E-3</v>
      </c>
    </row>
    <row r="18" spans="1:8" s="1" customFormat="1" ht="36" x14ac:dyDescent="0.2">
      <c r="A18" s="50" t="s">
        <v>160</v>
      </c>
      <c r="B18" s="68" t="s">
        <v>161</v>
      </c>
      <c r="C18" s="34" t="s">
        <v>18</v>
      </c>
      <c r="D18" s="35">
        <v>1</v>
      </c>
      <c r="E18" s="36">
        <v>102</v>
      </c>
      <c r="F18" s="38"/>
      <c r="G18" s="36">
        <v>102</v>
      </c>
      <c r="H18" s="37">
        <f t="shared" si="1"/>
        <v>0.75881565243267379</v>
      </c>
    </row>
    <row r="19" spans="1:8" s="1" customFormat="1" ht="12" x14ac:dyDescent="0.2">
      <c r="A19" s="91" t="s">
        <v>113</v>
      </c>
      <c r="B19" s="91"/>
      <c r="C19" s="91"/>
      <c r="D19" s="91"/>
      <c r="E19" s="91"/>
      <c r="F19" s="91"/>
      <c r="G19" s="36">
        <f>SUM(G17:G18)</f>
        <v>102.27</v>
      </c>
      <c r="H19" s="37">
        <f t="shared" si="1"/>
        <v>0.76082428210087794</v>
      </c>
    </row>
    <row r="20" spans="1:8" s="1" customFormat="1" ht="12" x14ac:dyDescent="0.2">
      <c r="A20" s="26"/>
      <c r="B20" s="21"/>
      <c r="C20" s="26"/>
      <c r="D20" s="27"/>
      <c r="E20" s="28"/>
      <c r="F20" s="27"/>
      <c r="G20" s="27"/>
      <c r="H20" s="28"/>
    </row>
    <row r="21" spans="1:8" s="1" customFormat="1" ht="12" x14ac:dyDescent="0.2">
      <c r="A21" s="100" t="s">
        <v>114</v>
      </c>
      <c r="B21" s="100"/>
      <c r="C21" s="100"/>
      <c r="D21" s="100"/>
      <c r="E21" s="100"/>
      <c r="F21" s="100"/>
      <c r="G21" s="100"/>
      <c r="H21" s="100"/>
    </row>
    <row r="22" spans="1:8" s="1" customFormat="1" ht="12" x14ac:dyDescent="0.2">
      <c r="A22" s="65" t="s">
        <v>7</v>
      </c>
      <c r="B22" s="65" t="s">
        <v>8</v>
      </c>
      <c r="C22" s="65" t="s">
        <v>9</v>
      </c>
      <c r="D22" s="65" t="s">
        <v>10</v>
      </c>
      <c r="E22" s="65" t="s">
        <v>115</v>
      </c>
      <c r="F22" s="65" t="s">
        <v>116</v>
      </c>
      <c r="G22" s="65" t="s">
        <v>100</v>
      </c>
      <c r="H22" s="31" t="s">
        <v>101</v>
      </c>
    </row>
    <row r="23" spans="1:8" s="1" customFormat="1" ht="12" x14ac:dyDescent="0.2">
      <c r="A23" s="32"/>
      <c r="B23" s="68"/>
      <c r="C23" s="34"/>
      <c r="D23" s="35"/>
      <c r="E23" s="36"/>
      <c r="F23" s="39"/>
      <c r="G23" s="6"/>
      <c r="H23" s="37"/>
    </row>
    <row r="24" spans="1:8" s="1" customFormat="1" ht="12" x14ac:dyDescent="0.2">
      <c r="A24" s="91" t="s">
        <v>117</v>
      </c>
      <c r="B24" s="104"/>
      <c r="C24" s="104"/>
      <c r="D24" s="104"/>
      <c r="E24" s="104"/>
      <c r="F24" s="104"/>
      <c r="G24" s="36">
        <v>0</v>
      </c>
      <c r="H24" s="37">
        <v>0</v>
      </c>
    </row>
    <row r="25" spans="1:8" s="1" customFormat="1" ht="12" x14ac:dyDescent="0.2">
      <c r="A25" s="26"/>
      <c r="B25" s="21"/>
      <c r="C25" s="26"/>
      <c r="D25" s="27"/>
      <c r="E25" s="28"/>
      <c r="F25" s="27"/>
      <c r="G25" s="27"/>
      <c r="H25" s="28"/>
    </row>
    <row r="26" spans="1:8" s="1" customFormat="1" ht="12" x14ac:dyDescent="0.2">
      <c r="A26" s="100" t="s">
        <v>118</v>
      </c>
      <c r="B26" s="100"/>
      <c r="C26" s="100"/>
      <c r="D26" s="100"/>
      <c r="E26" s="100"/>
      <c r="F26" s="100"/>
      <c r="G26" s="100"/>
      <c r="H26" s="100"/>
    </row>
    <row r="27" spans="1:8" s="1" customFormat="1" ht="13.5" customHeight="1" x14ac:dyDescent="0.2">
      <c r="A27" s="65" t="s">
        <v>7</v>
      </c>
      <c r="B27" s="100" t="s">
        <v>8</v>
      </c>
      <c r="C27" s="100"/>
      <c r="D27" s="65" t="s">
        <v>119</v>
      </c>
      <c r="E27" s="65" t="s">
        <v>120</v>
      </c>
      <c r="F27" s="65" t="s">
        <v>99</v>
      </c>
      <c r="G27" s="65" t="s">
        <v>100</v>
      </c>
      <c r="H27" s="31" t="s">
        <v>101</v>
      </c>
    </row>
    <row r="28" spans="1:8" s="1" customFormat="1" ht="12.75" customHeight="1" x14ac:dyDescent="0.2">
      <c r="A28" s="32" t="s">
        <v>141</v>
      </c>
      <c r="B28" s="94" t="s">
        <v>369</v>
      </c>
      <c r="C28" s="94"/>
      <c r="D28" s="36">
        <v>1</v>
      </c>
      <c r="E28" s="36">
        <v>4.09</v>
      </c>
      <c r="F28" s="35">
        <v>0.08</v>
      </c>
      <c r="G28" s="36">
        <f>+ROUND(F28*E28*D28,2)</f>
        <v>0.33</v>
      </c>
      <c r="H28" s="37">
        <f t="shared" ref="H28:H31" si="2">+G28/$H$34</f>
        <v>2.4549918166939448E-3</v>
      </c>
    </row>
    <row r="29" spans="1:8" s="1" customFormat="1" ht="21.75" customHeight="1" x14ac:dyDescent="0.2">
      <c r="A29" s="32" t="s">
        <v>156</v>
      </c>
      <c r="B29" s="94" t="s">
        <v>370</v>
      </c>
      <c r="C29" s="94"/>
      <c r="D29" s="36">
        <v>1</v>
      </c>
      <c r="E29" s="36">
        <v>4.29</v>
      </c>
      <c r="F29" s="35">
        <v>0.08</v>
      </c>
      <c r="G29" s="36">
        <f>+ROUND(F29*E29*D29,2)</f>
        <v>0.34</v>
      </c>
      <c r="H29" s="37">
        <f t="shared" si="2"/>
        <v>2.5293855081089129E-3</v>
      </c>
    </row>
    <row r="30" spans="1:8" s="1" customFormat="1" ht="12" x14ac:dyDescent="0.2">
      <c r="A30" s="32" t="s">
        <v>157</v>
      </c>
      <c r="B30" s="94" t="s">
        <v>396</v>
      </c>
      <c r="C30" s="94"/>
      <c r="D30" s="36">
        <v>4</v>
      </c>
      <c r="E30" s="36">
        <v>3.87</v>
      </c>
      <c r="F30" s="35">
        <v>0.8</v>
      </c>
      <c r="G30" s="36">
        <f>+ROUND(F30*E30*D30,2)</f>
        <v>12.38</v>
      </c>
      <c r="H30" s="37">
        <f t="shared" si="2"/>
        <v>9.2099389971730408E-2</v>
      </c>
    </row>
    <row r="31" spans="1:8" s="1" customFormat="1" ht="12" x14ac:dyDescent="0.2">
      <c r="A31" s="32" t="s">
        <v>140</v>
      </c>
      <c r="B31" s="94" t="s">
        <v>135</v>
      </c>
      <c r="C31" s="94"/>
      <c r="D31" s="36">
        <v>6</v>
      </c>
      <c r="E31" s="36">
        <v>3.83</v>
      </c>
      <c r="F31" s="35">
        <v>0.8</v>
      </c>
      <c r="G31" s="36">
        <f>+ROUND(F31*E31*D31,2)</f>
        <v>18.38</v>
      </c>
      <c r="H31" s="37">
        <f t="shared" si="2"/>
        <v>0.1367356048207112</v>
      </c>
    </row>
    <row r="32" spans="1:8" s="1" customFormat="1" ht="12" x14ac:dyDescent="0.2">
      <c r="A32" s="91" t="s">
        <v>125</v>
      </c>
      <c r="B32" s="91"/>
      <c r="C32" s="91"/>
      <c r="D32" s="91"/>
      <c r="E32" s="91"/>
      <c r="F32" s="91"/>
      <c r="G32" s="36">
        <f>SUM(G28:G31)</f>
        <v>31.43</v>
      </c>
      <c r="H32" s="37">
        <f>+G32/$H$34</f>
        <v>0.23381937211724449</v>
      </c>
    </row>
    <row r="33" spans="1:8" s="1" customFormat="1" ht="12" x14ac:dyDescent="0.2">
      <c r="A33" s="26"/>
      <c r="B33" s="21"/>
      <c r="C33" s="26"/>
      <c r="D33" s="27"/>
      <c r="E33" s="28"/>
      <c r="F33" s="27"/>
      <c r="G33" s="27"/>
      <c r="H33" s="28"/>
    </row>
    <row r="34" spans="1:8" s="1" customFormat="1" ht="12" x14ac:dyDescent="0.2">
      <c r="A34" s="92" t="s">
        <v>126</v>
      </c>
      <c r="B34" s="93"/>
      <c r="C34" s="93"/>
      <c r="D34" s="93"/>
      <c r="E34" s="93"/>
      <c r="F34" s="93"/>
      <c r="G34" s="67"/>
      <c r="H34" s="20">
        <f>+G32+G19+G13</f>
        <v>134.41999999999999</v>
      </c>
    </row>
    <row r="35" spans="1:8" s="1" customFormat="1" ht="12" x14ac:dyDescent="0.2">
      <c r="A35" s="66"/>
      <c r="B35" s="67"/>
      <c r="C35" s="67"/>
      <c r="D35" s="67"/>
      <c r="E35" s="67"/>
      <c r="F35" s="67"/>
      <c r="G35" s="67"/>
      <c r="H35" s="20"/>
    </row>
    <row r="36" spans="1:8" s="1" customFormat="1" ht="12" x14ac:dyDescent="0.2">
      <c r="A36" s="97" t="s">
        <v>127</v>
      </c>
      <c r="B36" s="98"/>
      <c r="C36" s="98"/>
      <c r="D36" s="98"/>
      <c r="E36" s="98"/>
      <c r="F36" s="98"/>
      <c r="G36" s="98"/>
      <c r="H36" s="99"/>
    </row>
    <row r="37" spans="1:8" s="1" customFormat="1" ht="12" x14ac:dyDescent="0.2">
      <c r="A37" s="105" t="s">
        <v>128</v>
      </c>
      <c r="B37" s="105"/>
      <c r="C37" s="105"/>
      <c r="D37" s="105"/>
      <c r="E37" s="105"/>
      <c r="F37" s="105"/>
      <c r="G37" s="78"/>
      <c r="H37" s="20">
        <f>+ROUND(H34*0.2,2)</f>
        <v>26.88</v>
      </c>
    </row>
    <row r="38" spans="1:8" s="1" customFormat="1" ht="12" x14ac:dyDescent="0.2">
      <c r="A38" s="26"/>
      <c r="B38" s="21"/>
      <c r="C38" s="26"/>
      <c r="D38" s="27"/>
      <c r="E38" s="28"/>
      <c r="F38" s="27"/>
      <c r="G38" s="27"/>
      <c r="H38" s="28"/>
    </row>
    <row r="39" spans="1:8" s="1" customFormat="1" ht="12" x14ac:dyDescent="0.2">
      <c r="A39" s="102" t="s">
        <v>129</v>
      </c>
      <c r="B39" s="103"/>
      <c r="C39" s="103"/>
      <c r="D39" s="103"/>
      <c r="E39" s="103"/>
      <c r="F39" s="103"/>
      <c r="G39" s="80"/>
      <c r="H39" s="43">
        <f>+H37+H34</f>
        <v>161.29999999999998</v>
      </c>
    </row>
    <row r="40" spans="1:8" s="1" customFormat="1" ht="12" x14ac:dyDescent="0.2">
      <c r="A40" s="44"/>
      <c r="B40" s="23"/>
      <c r="C40" s="24"/>
      <c r="D40" s="45"/>
      <c r="E40" s="25"/>
      <c r="F40" s="45"/>
      <c r="G40" s="45"/>
      <c r="H40" s="25"/>
    </row>
    <row r="41" spans="1:8" s="1" customFormat="1" ht="12" x14ac:dyDescent="0.2">
      <c r="A41" s="46" t="s">
        <v>90</v>
      </c>
      <c r="B41" s="47" t="str">
        <f>+[1]!NumLetras(H39,"DÓLAR")</f>
        <v xml:space="preserve"> CIENTO SESENTA Y UN 30/100 </v>
      </c>
      <c r="C41" s="48"/>
      <c r="D41" s="49"/>
      <c r="E41" s="49"/>
      <c r="F41" s="49"/>
      <c r="G41" s="49"/>
      <c r="H41" s="49"/>
    </row>
  </sheetData>
  <sheetProtection formatCells="0" formatColumns="0" formatRows="0" insertColumns="0" insertRows="0" insertHyperlinks="0" deleteColumns="0" deleteRows="0" sort="0" autoFilter="0" pivotTables="0"/>
  <mergeCells count="24">
    <mergeCell ref="A39:F39"/>
    <mergeCell ref="A24:F24"/>
    <mergeCell ref="A26:H26"/>
    <mergeCell ref="B27:C27"/>
    <mergeCell ref="B28:C28"/>
    <mergeCell ref="B29:C29"/>
    <mergeCell ref="B30:C30"/>
    <mergeCell ref="B31:C31"/>
    <mergeCell ref="A32:F32"/>
    <mergeCell ref="A34:F34"/>
    <mergeCell ref="A36:H36"/>
    <mergeCell ref="A37:F37"/>
    <mergeCell ref="A21:H21"/>
    <mergeCell ref="A1:H1"/>
    <mergeCell ref="B2:D2"/>
    <mergeCell ref="F2:H2"/>
    <mergeCell ref="B3:H3"/>
    <mergeCell ref="B4:H4"/>
    <mergeCell ref="B5:H5"/>
    <mergeCell ref="A7:H7"/>
    <mergeCell ref="A9:H9"/>
    <mergeCell ref="A13:F13"/>
    <mergeCell ref="A15:H15"/>
    <mergeCell ref="A19:F19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topLeftCell="A20" workbookViewId="0">
      <selection activeCell="H11" sqref="H11:H12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45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24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16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33" t="s">
        <v>139</v>
      </c>
      <c r="C11" s="34" t="s">
        <v>35</v>
      </c>
      <c r="D11" s="35">
        <v>3</v>
      </c>
      <c r="E11" s="36">
        <v>0.2</v>
      </c>
      <c r="F11" s="35">
        <v>0.2</v>
      </c>
      <c r="G11" s="36">
        <v>0.12</v>
      </c>
      <c r="H11" s="37">
        <f t="shared" ref="H11:H12" si="0">+G11/$H$32</f>
        <v>1.4457831325301207E-2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0.12</v>
      </c>
      <c r="H12" s="37">
        <f t="shared" si="0"/>
        <v>1.4457831325301207E-2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ht="24" x14ac:dyDescent="0.25">
      <c r="A16" s="32" t="s">
        <v>111</v>
      </c>
      <c r="B16" s="33" t="s">
        <v>112</v>
      </c>
      <c r="C16" s="34" t="s">
        <v>81</v>
      </c>
      <c r="D16" s="35">
        <v>1</v>
      </c>
      <c r="E16" s="36">
        <v>1.2</v>
      </c>
      <c r="F16" s="38"/>
      <c r="G16" s="36">
        <v>1.2</v>
      </c>
      <c r="H16" s="37">
        <f t="shared" ref="H16:H18" si="1">+G16/$H$32</f>
        <v>0.14457831325301207</v>
      </c>
    </row>
    <row r="17" spans="1:8" ht="36" x14ac:dyDescent="0.25">
      <c r="A17" s="50" t="s">
        <v>162</v>
      </c>
      <c r="B17" s="33" t="s">
        <v>163</v>
      </c>
      <c r="C17" s="34" t="s">
        <v>16</v>
      </c>
      <c r="D17" s="35">
        <v>1</v>
      </c>
      <c r="E17" s="36">
        <v>4.5</v>
      </c>
      <c r="F17" s="38"/>
      <c r="G17" s="36">
        <v>4.5</v>
      </c>
      <c r="H17" s="37">
        <f t="shared" si="1"/>
        <v>0.54216867469879526</v>
      </c>
    </row>
    <row r="18" spans="1:8" x14ac:dyDescent="0.25">
      <c r="A18" s="91" t="s">
        <v>113</v>
      </c>
      <c r="B18" s="91"/>
      <c r="C18" s="91"/>
      <c r="D18" s="91"/>
      <c r="E18" s="91"/>
      <c r="F18" s="91"/>
      <c r="G18" s="36">
        <v>5.7</v>
      </c>
      <c r="H18" s="37">
        <f t="shared" si="1"/>
        <v>0.68674698795180733</v>
      </c>
    </row>
    <row r="19" spans="1:8" x14ac:dyDescent="0.25">
      <c r="A19" s="26"/>
      <c r="B19" s="21"/>
      <c r="C19" s="26"/>
      <c r="D19" s="27"/>
      <c r="E19" s="28"/>
      <c r="F19" s="27"/>
      <c r="G19" s="27"/>
      <c r="H19" s="28"/>
    </row>
    <row r="20" spans="1:8" x14ac:dyDescent="0.25">
      <c r="A20" s="100" t="s">
        <v>114</v>
      </c>
      <c r="B20" s="100"/>
      <c r="C20" s="100"/>
      <c r="D20" s="100"/>
      <c r="E20" s="100"/>
      <c r="F20" s="100"/>
      <c r="G20" s="100"/>
      <c r="H20" s="100"/>
    </row>
    <row r="21" spans="1:8" x14ac:dyDescent="0.25">
      <c r="A21" s="29" t="s">
        <v>7</v>
      </c>
      <c r="B21" s="29" t="s">
        <v>8</v>
      </c>
      <c r="C21" s="29" t="s">
        <v>9</v>
      </c>
      <c r="D21" s="29" t="s">
        <v>10</v>
      </c>
      <c r="E21" s="29" t="s">
        <v>115</v>
      </c>
      <c r="F21" s="29" t="s">
        <v>116</v>
      </c>
      <c r="G21" s="29" t="s">
        <v>100</v>
      </c>
      <c r="H21" s="31" t="s">
        <v>101</v>
      </c>
    </row>
    <row r="22" spans="1:8" x14ac:dyDescent="0.25">
      <c r="A22" s="32"/>
      <c r="B22" s="33"/>
      <c r="C22" s="34"/>
      <c r="D22" s="35"/>
      <c r="E22" s="36"/>
      <c r="F22" s="39"/>
      <c r="G22" s="6"/>
      <c r="H22" s="37"/>
    </row>
    <row r="23" spans="1:8" x14ac:dyDescent="0.25">
      <c r="A23" s="91" t="s">
        <v>117</v>
      </c>
      <c r="B23" s="104"/>
      <c r="C23" s="104"/>
      <c r="D23" s="104"/>
      <c r="E23" s="104"/>
      <c r="F23" s="104"/>
      <c r="G23" s="36">
        <v>0</v>
      </c>
      <c r="H23" s="37">
        <v>0</v>
      </c>
    </row>
    <row r="24" spans="1:8" x14ac:dyDescent="0.25">
      <c r="A24" s="26"/>
      <c r="B24" s="21"/>
      <c r="C24" s="26"/>
      <c r="D24" s="27"/>
      <c r="E24" s="28"/>
      <c r="F24" s="27"/>
      <c r="G24" s="27"/>
      <c r="H24" s="28"/>
    </row>
    <row r="25" spans="1:8" x14ac:dyDescent="0.25">
      <c r="A25" s="100" t="s">
        <v>118</v>
      </c>
      <c r="B25" s="100"/>
      <c r="C25" s="100"/>
      <c r="D25" s="100"/>
      <c r="E25" s="100"/>
      <c r="F25" s="100"/>
      <c r="G25" s="100"/>
      <c r="H25" s="100"/>
    </row>
    <row r="26" spans="1:8" ht="13.5" customHeight="1" x14ac:dyDescent="0.25">
      <c r="A26" s="29" t="s">
        <v>7</v>
      </c>
      <c r="B26" s="100" t="s">
        <v>8</v>
      </c>
      <c r="C26" s="100"/>
      <c r="D26" s="29" t="s">
        <v>119</v>
      </c>
      <c r="E26" s="29" t="s">
        <v>120</v>
      </c>
      <c r="F26" s="29" t="s">
        <v>99</v>
      </c>
      <c r="G26" s="29" t="s">
        <v>100</v>
      </c>
      <c r="H26" s="31" t="s">
        <v>101</v>
      </c>
    </row>
    <row r="27" spans="1:8" ht="12.75" customHeight="1" x14ac:dyDescent="0.25">
      <c r="A27" s="32" t="s">
        <v>140</v>
      </c>
      <c r="B27" s="94" t="s">
        <v>135</v>
      </c>
      <c r="C27" s="94"/>
      <c r="D27" s="36">
        <v>2</v>
      </c>
      <c r="E27" s="36">
        <v>3.83</v>
      </c>
      <c r="F27" s="35">
        <v>0.2</v>
      </c>
      <c r="G27" s="36">
        <f>+ROUND(F27*E27*D27,2)</f>
        <v>1.53</v>
      </c>
      <c r="H27" s="37">
        <f t="shared" ref="H27:H29" si="2">+G27/$H$32</f>
        <v>0.18433734939759039</v>
      </c>
    </row>
    <row r="28" spans="1:8" ht="21" customHeight="1" x14ac:dyDescent="0.25">
      <c r="A28" s="32" t="s">
        <v>156</v>
      </c>
      <c r="B28" s="94" t="s">
        <v>370</v>
      </c>
      <c r="C28" s="94"/>
      <c r="D28" s="36">
        <v>1</v>
      </c>
      <c r="E28" s="36">
        <v>4.29</v>
      </c>
      <c r="F28" s="35">
        <v>0.2</v>
      </c>
      <c r="G28" s="36">
        <f>+ROUND(F28*E28*D28,2)</f>
        <v>0.86</v>
      </c>
      <c r="H28" s="37">
        <f t="shared" si="2"/>
        <v>0.10361445783132531</v>
      </c>
    </row>
    <row r="29" spans="1:8" x14ac:dyDescent="0.25">
      <c r="A29" s="32" t="s">
        <v>164</v>
      </c>
      <c r="B29" s="94" t="s">
        <v>398</v>
      </c>
      <c r="C29" s="94"/>
      <c r="D29" s="36">
        <v>1</v>
      </c>
      <c r="E29" s="36">
        <v>4.3</v>
      </c>
      <c r="F29" s="35">
        <v>0.02</v>
      </c>
      <c r="G29" s="36">
        <f>+ROUND(F29*E29*D29,2)</f>
        <v>0.09</v>
      </c>
      <c r="H29" s="37">
        <f t="shared" si="2"/>
        <v>1.0843373493975905E-2</v>
      </c>
    </row>
    <row r="30" spans="1:8" x14ac:dyDescent="0.25">
      <c r="A30" s="91" t="s">
        <v>125</v>
      </c>
      <c r="B30" s="91"/>
      <c r="C30" s="91"/>
      <c r="D30" s="91"/>
      <c r="E30" s="91"/>
      <c r="F30" s="91"/>
      <c r="G30" s="36">
        <f>SUM(G27:G29)</f>
        <v>2.48</v>
      </c>
      <c r="H30" s="37">
        <f>+G30/$H$32</f>
        <v>0.29879518072289163</v>
      </c>
    </row>
    <row r="31" spans="1:8" x14ac:dyDescent="0.25">
      <c r="A31" s="26"/>
      <c r="B31" s="21"/>
      <c r="C31" s="26"/>
      <c r="D31" s="27"/>
      <c r="E31" s="28"/>
      <c r="F31" s="27"/>
      <c r="G31" s="27"/>
      <c r="H31" s="28"/>
    </row>
    <row r="32" spans="1:8" x14ac:dyDescent="0.25">
      <c r="A32" s="92" t="s">
        <v>126</v>
      </c>
      <c r="B32" s="93"/>
      <c r="C32" s="93"/>
      <c r="D32" s="93"/>
      <c r="E32" s="93"/>
      <c r="F32" s="93"/>
      <c r="G32" s="41"/>
      <c r="H32" s="20">
        <f>+G30+G18+G12</f>
        <v>8.2999999999999989</v>
      </c>
    </row>
    <row r="33" spans="1:8" x14ac:dyDescent="0.25">
      <c r="A33" s="40"/>
      <c r="B33" s="41"/>
      <c r="C33" s="41"/>
      <c r="D33" s="41"/>
      <c r="E33" s="41"/>
      <c r="F33" s="41"/>
      <c r="G33" s="41"/>
      <c r="H33" s="20"/>
    </row>
    <row r="34" spans="1:8" x14ac:dyDescent="0.25">
      <c r="A34" s="97" t="s">
        <v>127</v>
      </c>
      <c r="B34" s="98"/>
      <c r="C34" s="98"/>
      <c r="D34" s="98"/>
      <c r="E34" s="98"/>
      <c r="F34" s="98"/>
      <c r="G34" s="98"/>
      <c r="H34" s="99"/>
    </row>
    <row r="35" spans="1:8" x14ac:dyDescent="0.25">
      <c r="A35" s="92" t="s">
        <v>128</v>
      </c>
      <c r="B35" s="93"/>
      <c r="C35" s="93"/>
      <c r="D35" s="93"/>
      <c r="E35" s="93"/>
      <c r="F35" s="93"/>
      <c r="G35" s="78"/>
      <c r="H35" s="20">
        <f>+ROUND(H32*0.2,2)</f>
        <v>1.66</v>
      </c>
    </row>
    <row r="36" spans="1:8" x14ac:dyDescent="0.25">
      <c r="A36" s="26"/>
      <c r="B36" s="21"/>
      <c r="C36" s="26"/>
      <c r="D36" s="27"/>
      <c r="E36" s="28"/>
      <c r="F36" s="27"/>
      <c r="G36" s="27"/>
      <c r="H36" s="28"/>
    </row>
    <row r="37" spans="1:8" x14ac:dyDescent="0.25">
      <c r="A37" s="102" t="s">
        <v>129</v>
      </c>
      <c r="B37" s="103"/>
      <c r="C37" s="103"/>
      <c r="D37" s="103"/>
      <c r="E37" s="103"/>
      <c r="F37" s="103"/>
      <c r="G37" s="80"/>
      <c r="H37" s="43">
        <f>+H35+H32</f>
        <v>9.9599999999999991</v>
      </c>
    </row>
    <row r="38" spans="1:8" x14ac:dyDescent="0.25">
      <c r="A38" s="44"/>
      <c r="B38" s="23"/>
      <c r="C38" s="24"/>
      <c r="D38" s="45"/>
      <c r="E38" s="25"/>
      <c r="F38" s="45"/>
      <c r="G38" s="45"/>
      <c r="H38" s="25"/>
    </row>
    <row r="39" spans="1:8" x14ac:dyDescent="0.25">
      <c r="A39" s="46" t="s">
        <v>90</v>
      </c>
      <c r="B39" s="47" t="str">
        <f>+[1]!NumLetras(H37,"DÓLAR")</f>
        <v xml:space="preserve"> NUEVE 96/100 </v>
      </c>
      <c r="C39" s="48"/>
      <c r="D39" s="49"/>
      <c r="E39" s="49"/>
      <c r="F39" s="49"/>
      <c r="G39" s="49"/>
      <c r="H39" s="49"/>
    </row>
  </sheetData>
  <sheetProtection formatCells="0" formatColumns="0" formatRows="0" insertColumns="0" insertRows="0" insertHyperlinks="0" deleteColumns="0" deleteRows="0" sort="0" autoFilter="0" pivotTables="0"/>
  <mergeCells count="23">
    <mergeCell ref="A37:F37"/>
    <mergeCell ref="B26:C26"/>
    <mergeCell ref="A20:H20"/>
    <mergeCell ref="A23:F23"/>
    <mergeCell ref="A25:H25"/>
    <mergeCell ref="A30:F30"/>
    <mergeCell ref="A32:F32"/>
    <mergeCell ref="A34:H34"/>
    <mergeCell ref="B27:C27"/>
    <mergeCell ref="A18:F18"/>
    <mergeCell ref="A35:F35"/>
    <mergeCell ref="B28:C28"/>
    <mergeCell ref="B29:C29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opLeftCell="A6" workbookViewId="0">
      <selection activeCell="E27" sqref="E27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45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68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16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33" t="s">
        <v>139</v>
      </c>
      <c r="C11" s="34" t="s">
        <v>35</v>
      </c>
      <c r="D11" s="35">
        <v>2</v>
      </c>
      <c r="E11" s="36">
        <v>0.2</v>
      </c>
      <c r="F11" s="35">
        <v>0.1</v>
      </c>
      <c r="G11" s="36">
        <v>0.04</v>
      </c>
      <c r="H11" s="37">
        <f t="shared" ref="H11:H12" si="0">+G11/$H$31</f>
        <v>8.6956521739130418E-3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0.04</v>
      </c>
      <c r="H12" s="37">
        <f t="shared" si="0"/>
        <v>8.6956521739130418E-3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ht="24" x14ac:dyDescent="0.25">
      <c r="A16" s="32" t="s">
        <v>171</v>
      </c>
      <c r="B16" s="33" t="s">
        <v>172</v>
      </c>
      <c r="C16" s="34" t="s">
        <v>16</v>
      </c>
      <c r="D16" s="35">
        <v>1</v>
      </c>
      <c r="E16" s="36">
        <v>3.75</v>
      </c>
      <c r="F16" s="38"/>
      <c r="G16" s="36">
        <v>3.75</v>
      </c>
      <c r="H16" s="37">
        <f t="shared" ref="H16:H17" si="1">+G16/$H$31</f>
        <v>0.81521739130434778</v>
      </c>
    </row>
    <row r="17" spans="1:8" x14ac:dyDescent="0.25">
      <c r="A17" s="91" t="s">
        <v>113</v>
      </c>
      <c r="B17" s="91"/>
      <c r="C17" s="91"/>
      <c r="D17" s="91"/>
      <c r="E17" s="91"/>
      <c r="F17" s="91"/>
      <c r="G17" s="36">
        <v>3.75</v>
      </c>
      <c r="H17" s="37">
        <f t="shared" si="1"/>
        <v>0.81521739130434778</v>
      </c>
    </row>
    <row r="18" spans="1:8" x14ac:dyDescent="0.25">
      <c r="A18" s="26"/>
      <c r="B18" s="21"/>
      <c r="C18" s="26"/>
      <c r="D18" s="27"/>
      <c r="E18" s="28"/>
      <c r="F18" s="27"/>
      <c r="G18" s="27"/>
      <c r="H18" s="28"/>
    </row>
    <row r="19" spans="1:8" x14ac:dyDescent="0.25">
      <c r="A19" s="100" t="s">
        <v>114</v>
      </c>
      <c r="B19" s="100"/>
      <c r="C19" s="100"/>
      <c r="D19" s="100"/>
      <c r="E19" s="100"/>
      <c r="F19" s="100"/>
      <c r="G19" s="100"/>
      <c r="H19" s="100"/>
    </row>
    <row r="20" spans="1:8" x14ac:dyDescent="0.25">
      <c r="A20" s="29" t="s">
        <v>7</v>
      </c>
      <c r="B20" s="29" t="s">
        <v>8</v>
      </c>
      <c r="C20" s="29" t="s">
        <v>9</v>
      </c>
      <c r="D20" s="29" t="s">
        <v>10</v>
      </c>
      <c r="E20" s="29" t="s">
        <v>115</v>
      </c>
      <c r="F20" s="29" t="s">
        <v>116</v>
      </c>
      <c r="G20" s="29" t="s">
        <v>100</v>
      </c>
      <c r="H20" s="31" t="s">
        <v>101</v>
      </c>
    </row>
    <row r="21" spans="1:8" x14ac:dyDescent="0.25">
      <c r="A21" s="32"/>
      <c r="B21" s="33"/>
      <c r="C21" s="34"/>
      <c r="D21" s="35"/>
      <c r="E21" s="36"/>
      <c r="F21" s="39"/>
      <c r="G21" s="6"/>
      <c r="H21" s="37"/>
    </row>
    <row r="22" spans="1:8" x14ac:dyDescent="0.25">
      <c r="A22" s="91" t="s">
        <v>117</v>
      </c>
      <c r="B22" s="104"/>
      <c r="C22" s="104"/>
      <c r="D22" s="104"/>
      <c r="E22" s="104"/>
      <c r="F22" s="104"/>
      <c r="G22" s="36">
        <v>0</v>
      </c>
      <c r="H22" s="37">
        <v>0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118</v>
      </c>
      <c r="B24" s="100"/>
      <c r="C24" s="100"/>
      <c r="D24" s="100"/>
      <c r="E24" s="100"/>
      <c r="F24" s="100"/>
      <c r="G24" s="100"/>
      <c r="H24" s="100"/>
    </row>
    <row r="25" spans="1:8" ht="13.5" customHeight="1" x14ac:dyDescent="0.25">
      <c r="A25" s="29" t="s">
        <v>7</v>
      </c>
      <c r="B25" s="100" t="s">
        <v>8</v>
      </c>
      <c r="C25" s="100"/>
      <c r="D25" s="29" t="s">
        <v>119</v>
      </c>
      <c r="E25" s="29" t="s">
        <v>120</v>
      </c>
      <c r="F25" s="29" t="s">
        <v>99</v>
      </c>
      <c r="G25" s="29" t="s">
        <v>100</v>
      </c>
      <c r="H25" s="31" t="s">
        <v>101</v>
      </c>
    </row>
    <row r="26" spans="1:8" ht="27.75" customHeight="1" x14ac:dyDescent="0.25">
      <c r="A26" s="32" t="s">
        <v>156</v>
      </c>
      <c r="B26" s="94" t="s">
        <v>370</v>
      </c>
      <c r="C26" s="94"/>
      <c r="D26" s="36">
        <v>1</v>
      </c>
      <c r="E26" s="36">
        <v>4.29</v>
      </c>
      <c r="F26" s="35">
        <v>0.01</v>
      </c>
      <c r="G26" s="36">
        <f>+ROUND(F26*E26*D26,2)</f>
        <v>0.04</v>
      </c>
      <c r="H26" s="37">
        <f t="shared" ref="H26:H28" si="2">+G26/$H$31</f>
        <v>8.6956521739130418E-3</v>
      </c>
    </row>
    <row r="27" spans="1:8" x14ac:dyDescent="0.25">
      <c r="A27" s="32" t="s">
        <v>157</v>
      </c>
      <c r="B27" s="94" t="s">
        <v>396</v>
      </c>
      <c r="C27" s="94"/>
      <c r="D27" s="36">
        <v>1</v>
      </c>
      <c r="E27" s="36">
        <v>3.87</v>
      </c>
      <c r="F27" s="35">
        <v>0.1</v>
      </c>
      <c r="G27" s="36">
        <f>+ROUND(F27*E27*D27,2)</f>
        <v>0.39</v>
      </c>
      <c r="H27" s="37">
        <f t="shared" si="2"/>
        <v>8.478260869565217E-2</v>
      </c>
    </row>
    <row r="28" spans="1:8" x14ac:dyDescent="0.25">
      <c r="A28" s="32" t="s">
        <v>140</v>
      </c>
      <c r="B28" s="94" t="s">
        <v>135</v>
      </c>
      <c r="C28" s="94"/>
      <c r="D28" s="36">
        <v>1</v>
      </c>
      <c r="E28" s="36">
        <v>3.83</v>
      </c>
      <c r="F28" s="35">
        <v>0.1</v>
      </c>
      <c r="G28" s="36">
        <f>+ROUND(F28*E28*D28,2)</f>
        <v>0.38</v>
      </c>
      <c r="H28" s="37">
        <f t="shared" si="2"/>
        <v>8.2608695652173908E-2</v>
      </c>
    </row>
    <row r="29" spans="1:8" x14ac:dyDescent="0.25">
      <c r="A29" s="91" t="s">
        <v>125</v>
      </c>
      <c r="B29" s="91"/>
      <c r="C29" s="91"/>
      <c r="D29" s="91"/>
      <c r="E29" s="91"/>
      <c r="F29" s="91"/>
      <c r="G29" s="36">
        <f>SUM(G26:G28)</f>
        <v>0.81</v>
      </c>
      <c r="H29" s="37">
        <f>+G29/$H$31</f>
        <v>0.17608695652173911</v>
      </c>
    </row>
    <row r="30" spans="1:8" x14ac:dyDescent="0.25">
      <c r="A30" s="26"/>
      <c r="B30" s="21"/>
      <c r="C30" s="26"/>
      <c r="D30" s="27"/>
      <c r="E30" s="28"/>
      <c r="F30" s="27"/>
      <c r="G30" s="27"/>
      <c r="H30" s="28"/>
    </row>
    <row r="31" spans="1:8" x14ac:dyDescent="0.25">
      <c r="A31" s="92" t="s">
        <v>126</v>
      </c>
      <c r="B31" s="93"/>
      <c r="C31" s="93"/>
      <c r="D31" s="93"/>
      <c r="E31" s="93"/>
      <c r="F31" s="93"/>
      <c r="G31" s="41"/>
      <c r="H31" s="20">
        <f>+G29+G17+G12</f>
        <v>4.6000000000000005</v>
      </c>
    </row>
    <row r="32" spans="1:8" x14ac:dyDescent="0.25">
      <c r="A32" s="40"/>
      <c r="B32" s="41"/>
      <c r="C32" s="41"/>
      <c r="D32" s="41"/>
      <c r="E32" s="41"/>
      <c r="F32" s="41"/>
      <c r="G32" s="41"/>
      <c r="H32" s="20"/>
    </row>
    <row r="33" spans="1:8" x14ac:dyDescent="0.25">
      <c r="A33" s="97" t="s">
        <v>127</v>
      </c>
      <c r="B33" s="98"/>
      <c r="C33" s="98"/>
      <c r="D33" s="98"/>
      <c r="E33" s="98"/>
      <c r="F33" s="98"/>
      <c r="G33" s="98"/>
      <c r="H33" s="99"/>
    </row>
    <row r="34" spans="1:8" x14ac:dyDescent="0.25">
      <c r="A34" s="92" t="s">
        <v>128</v>
      </c>
      <c r="B34" s="93"/>
      <c r="C34" s="93"/>
      <c r="D34" s="93"/>
      <c r="E34" s="93"/>
      <c r="F34" s="93"/>
      <c r="G34" s="78"/>
      <c r="H34" s="20">
        <f>+ROUND(H31*0.2,2)</f>
        <v>0.92</v>
      </c>
    </row>
    <row r="35" spans="1:8" x14ac:dyDescent="0.25">
      <c r="A35" s="26"/>
      <c r="B35" s="21"/>
      <c r="C35" s="26"/>
      <c r="D35" s="27"/>
      <c r="E35" s="28"/>
      <c r="F35" s="27"/>
      <c r="G35" s="27"/>
      <c r="H35" s="28"/>
    </row>
    <row r="36" spans="1:8" x14ac:dyDescent="0.25">
      <c r="A36" s="102" t="s">
        <v>129</v>
      </c>
      <c r="B36" s="103"/>
      <c r="C36" s="103"/>
      <c r="D36" s="103"/>
      <c r="E36" s="103"/>
      <c r="F36" s="103"/>
      <c r="G36" s="80"/>
      <c r="H36" s="43">
        <f>+H34+H31</f>
        <v>5.5200000000000005</v>
      </c>
    </row>
    <row r="37" spans="1:8" x14ac:dyDescent="0.25">
      <c r="A37" s="44"/>
      <c r="B37" s="23"/>
      <c r="C37" s="24"/>
      <c r="D37" s="45"/>
      <c r="E37" s="25"/>
      <c r="F37" s="45"/>
      <c r="G37" s="45"/>
      <c r="H37" s="25"/>
    </row>
    <row r="38" spans="1:8" x14ac:dyDescent="0.25">
      <c r="A38" s="46" t="s">
        <v>90</v>
      </c>
      <c r="B38" s="47" t="str">
        <f>+[1]!NumLetras(H36,"DÓLAR")</f>
        <v xml:space="preserve"> CINCO 52/100 </v>
      </c>
      <c r="C38" s="48"/>
      <c r="D38" s="49"/>
      <c r="E38" s="49"/>
      <c r="F38" s="49"/>
      <c r="G38" s="49"/>
      <c r="H38" s="49"/>
    </row>
  </sheetData>
  <sheetProtection formatCells="0" formatColumns="0" formatRows="0" insertColumns="0" insertRows="0" insertHyperlinks="0" deleteColumns="0" deleteRows="0" sort="0" autoFilter="0" pivotTables="0"/>
  <mergeCells count="23">
    <mergeCell ref="A36:F36"/>
    <mergeCell ref="B25:C25"/>
    <mergeCell ref="A19:H19"/>
    <mergeCell ref="A22:F22"/>
    <mergeCell ref="A24:H24"/>
    <mergeCell ref="A29:F29"/>
    <mergeCell ref="A31:F31"/>
    <mergeCell ref="A33:H33"/>
    <mergeCell ref="B26:C26"/>
    <mergeCell ref="A17:F17"/>
    <mergeCell ref="A34:F34"/>
    <mergeCell ref="B27:C27"/>
    <mergeCell ref="B28:C28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topLeftCell="A8" workbookViewId="0">
      <selection activeCell="E30" sqref="E30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47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57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58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56" t="s">
        <v>7</v>
      </c>
      <c r="B10" s="56" t="s">
        <v>8</v>
      </c>
      <c r="C10" s="56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104</v>
      </c>
      <c r="B11" s="55" t="s">
        <v>105</v>
      </c>
      <c r="C11" s="34" t="s">
        <v>106</v>
      </c>
      <c r="D11" s="35">
        <v>1</v>
      </c>
      <c r="E11" s="36">
        <v>0.2</v>
      </c>
      <c r="F11" s="35">
        <v>7.3999999999999996E-2</v>
      </c>
      <c r="G11" s="36">
        <v>0.01</v>
      </c>
      <c r="H11" s="37">
        <f t="shared" ref="H11:H13" si="0">+G11/$H$33</f>
        <v>3.0120481927710841E-3</v>
      </c>
    </row>
    <row r="12" spans="1:8" x14ac:dyDescent="0.25">
      <c r="A12" s="32" t="s">
        <v>382</v>
      </c>
      <c r="B12" s="55" t="s">
        <v>383</v>
      </c>
      <c r="C12" s="34" t="s">
        <v>106</v>
      </c>
      <c r="D12" s="35">
        <v>1</v>
      </c>
      <c r="E12" s="36">
        <v>1</v>
      </c>
      <c r="F12" s="35">
        <f>+F11</f>
        <v>7.3999999999999996E-2</v>
      </c>
      <c r="G12" s="36">
        <f>+ROUND(F12*E12,2)</f>
        <v>7.0000000000000007E-2</v>
      </c>
      <c r="H12" s="37">
        <f t="shared" si="0"/>
        <v>2.1084337349397589E-2</v>
      </c>
    </row>
    <row r="13" spans="1:8" x14ac:dyDescent="0.25">
      <c r="A13" s="91" t="s">
        <v>109</v>
      </c>
      <c r="B13" s="91"/>
      <c r="C13" s="91"/>
      <c r="D13" s="91"/>
      <c r="E13" s="91"/>
      <c r="F13" s="91"/>
      <c r="G13" s="36">
        <f>SUM(G11:G12)</f>
        <v>0.08</v>
      </c>
      <c r="H13" s="37">
        <f t="shared" si="0"/>
        <v>2.4096385542168672E-2</v>
      </c>
    </row>
    <row r="14" spans="1:8" x14ac:dyDescent="0.25">
      <c r="A14" s="26"/>
      <c r="B14" s="21"/>
      <c r="C14" s="26"/>
      <c r="D14" s="27"/>
      <c r="E14" s="28"/>
      <c r="F14" s="27"/>
      <c r="G14" s="27"/>
      <c r="H14" s="28"/>
    </row>
    <row r="15" spans="1:8" x14ac:dyDescent="0.25">
      <c r="A15" s="100" t="s">
        <v>110</v>
      </c>
      <c r="B15" s="100"/>
      <c r="C15" s="100"/>
      <c r="D15" s="100"/>
      <c r="E15" s="100"/>
      <c r="F15" s="100"/>
      <c r="G15" s="100"/>
      <c r="H15" s="100"/>
    </row>
    <row r="16" spans="1:8" x14ac:dyDescent="0.25">
      <c r="A16" s="56" t="s">
        <v>7</v>
      </c>
      <c r="B16" s="56" t="s">
        <v>8</v>
      </c>
      <c r="C16" s="56" t="s">
        <v>9</v>
      </c>
      <c r="D16" s="30" t="s">
        <v>10</v>
      </c>
      <c r="E16" s="31" t="s">
        <v>98</v>
      </c>
      <c r="F16" s="38"/>
      <c r="G16" s="31" t="s">
        <v>100</v>
      </c>
      <c r="H16" s="31" t="s">
        <v>101</v>
      </c>
    </row>
    <row r="17" spans="1:8" ht="24" x14ac:dyDescent="0.25">
      <c r="A17" s="32" t="s">
        <v>151</v>
      </c>
      <c r="B17" s="55" t="s">
        <v>254</v>
      </c>
      <c r="C17" s="34" t="s">
        <v>58</v>
      </c>
      <c r="D17" s="35">
        <v>0.5</v>
      </c>
      <c r="E17" s="36">
        <v>3.22</v>
      </c>
      <c r="F17" s="38"/>
      <c r="G17" s="36">
        <v>1.61</v>
      </c>
      <c r="H17" s="37">
        <f t="shared" ref="H17:H19" si="1">+G17/$H$33</f>
        <v>0.48493975903614456</v>
      </c>
    </row>
    <row r="18" spans="1:8" ht="24" x14ac:dyDescent="0.25">
      <c r="A18" s="50" t="s">
        <v>214</v>
      </c>
      <c r="B18" s="55" t="s">
        <v>381</v>
      </c>
      <c r="C18" s="34" t="s">
        <v>58</v>
      </c>
      <c r="D18" s="35">
        <v>1</v>
      </c>
      <c r="E18" s="36">
        <v>1</v>
      </c>
      <c r="F18" s="38"/>
      <c r="G18" s="36">
        <v>1</v>
      </c>
      <c r="H18" s="37">
        <f t="shared" si="1"/>
        <v>0.3012048192771084</v>
      </c>
    </row>
    <row r="19" spans="1:8" x14ac:dyDescent="0.25">
      <c r="A19" s="91" t="s">
        <v>113</v>
      </c>
      <c r="B19" s="91"/>
      <c r="C19" s="91"/>
      <c r="D19" s="91"/>
      <c r="E19" s="91"/>
      <c r="F19" s="91"/>
      <c r="G19" s="36">
        <v>2.6100000000000003</v>
      </c>
      <c r="H19" s="37">
        <f t="shared" si="1"/>
        <v>0.78614457831325302</v>
      </c>
    </row>
    <row r="20" spans="1:8" x14ac:dyDescent="0.25">
      <c r="A20" s="26"/>
      <c r="B20" s="21"/>
      <c r="C20" s="26"/>
      <c r="D20" s="27"/>
      <c r="E20" s="28"/>
      <c r="F20" s="27"/>
      <c r="G20" s="27"/>
      <c r="H20" s="28"/>
    </row>
    <row r="21" spans="1:8" x14ac:dyDescent="0.25">
      <c r="A21" s="100" t="s">
        <v>114</v>
      </c>
      <c r="B21" s="100"/>
      <c r="C21" s="100"/>
      <c r="D21" s="100"/>
      <c r="E21" s="100"/>
      <c r="F21" s="100"/>
      <c r="G21" s="100"/>
      <c r="H21" s="100"/>
    </row>
    <row r="22" spans="1:8" x14ac:dyDescent="0.25">
      <c r="A22" s="56" t="s">
        <v>7</v>
      </c>
      <c r="B22" s="56" t="s">
        <v>8</v>
      </c>
      <c r="C22" s="56" t="s">
        <v>9</v>
      </c>
      <c r="D22" s="56" t="s">
        <v>10</v>
      </c>
      <c r="E22" s="56" t="s">
        <v>115</v>
      </c>
      <c r="F22" s="56" t="s">
        <v>116</v>
      </c>
      <c r="G22" s="56" t="s">
        <v>100</v>
      </c>
      <c r="H22" s="31" t="s">
        <v>101</v>
      </c>
    </row>
    <row r="23" spans="1:8" x14ac:dyDescent="0.25">
      <c r="A23" s="32"/>
      <c r="B23" s="55"/>
      <c r="C23" s="34"/>
      <c r="D23" s="35"/>
      <c r="E23" s="36"/>
      <c r="F23" s="39"/>
      <c r="G23" s="6"/>
      <c r="H23" s="37"/>
    </row>
    <row r="24" spans="1:8" x14ac:dyDescent="0.25">
      <c r="A24" s="91" t="s">
        <v>117</v>
      </c>
      <c r="B24" s="104"/>
      <c r="C24" s="104"/>
      <c r="D24" s="104"/>
      <c r="E24" s="104"/>
      <c r="F24" s="104"/>
      <c r="G24" s="36">
        <v>0</v>
      </c>
      <c r="H24" s="37">
        <v>0</v>
      </c>
    </row>
    <row r="25" spans="1:8" x14ac:dyDescent="0.25">
      <c r="A25" s="26"/>
      <c r="B25" s="21"/>
      <c r="C25" s="26"/>
      <c r="D25" s="27"/>
      <c r="E25" s="28"/>
      <c r="F25" s="27"/>
      <c r="G25" s="27"/>
      <c r="H25" s="28"/>
    </row>
    <row r="26" spans="1:8" x14ac:dyDescent="0.25">
      <c r="A26" s="100" t="s">
        <v>118</v>
      </c>
      <c r="B26" s="100"/>
      <c r="C26" s="100"/>
      <c r="D26" s="100"/>
      <c r="E26" s="100"/>
      <c r="F26" s="100"/>
      <c r="G26" s="100"/>
      <c r="H26" s="100"/>
    </row>
    <row r="27" spans="1:8" ht="13.5" customHeight="1" x14ac:dyDescent="0.25">
      <c r="A27" s="56" t="s">
        <v>7</v>
      </c>
      <c r="B27" s="100" t="s">
        <v>8</v>
      </c>
      <c r="C27" s="100"/>
      <c r="D27" s="56" t="s">
        <v>119</v>
      </c>
      <c r="E27" s="56" t="s">
        <v>120</v>
      </c>
      <c r="F27" s="56" t="s">
        <v>99</v>
      </c>
      <c r="G27" s="56" t="s">
        <v>100</v>
      </c>
      <c r="H27" s="31" t="s">
        <v>101</v>
      </c>
    </row>
    <row r="28" spans="1:8" ht="12.75" customHeight="1" x14ac:dyDescent="0.25">
      <c r="A28" s="32" t="s">
        <v>255</v>
      </c>
      <c r="B28" s="94" t="s">
        <v>256</v>
      </c>
      <c r="C28" s="94"/>
      <c r="D28" s="36">
        <v>1</v>
      </c>
      <c r="E28" s="36">
        <v>3.83</v>
      </c>
      <c r="F28" s="35">
        <v>7.3999999999999996E-2</v>
      </c>
      <c r="G28" s="36">
        <f>+ROUND(F28*E28*D28,2)</f>
        <v>0.28000000000000003</v>
      </c>
      <c r="H28" s="37">
        <f t="shared" ref="H28" si="2">+G28/$H$33</f>
        <v>8.4337349397590355E-2</v>
      </c>
    </row>
    <row r="29" spans="1:8" ht="21" customHeight="1" x14ac:dyDescent="0.25">
      <c r="A29" s="32" t="s">
        <v>384</v>
      </c>
      <c r="B29" s="110" t="s">
        <v>385</v>
      </c>
      <c r="C29" s="111"/>
      <c r="D29" s="36">
        <v>1</v>
      </c>
      <c r="E29" s="36">
        <v>4.29</v>
      </c>
      <c r="F29" s="35">
        <f>+F28</f>
        <v>7.3999999999999996E-2</v>
      </c>
      <c r="G29" s="36">
        <f>+ROUND(F29*E29*D29,2)</f>
        <v>0.32</v>
      </c>
      <c r="H29" s="37">
        <f>+G29/$H$33</f>
        <v>9.638554216867469E-2</v>
      </c>
    </row>
    <row r="30" spans="1:8" x14ac:dyDescent="0.25">
      <c r="A30" s="32" t="s">
        <v>212</v>
      </c>
      <c r="B30" s="94" t="s">
        <v>213</v>
      </c>
      <c r="C30" s="94"/>
      <c r="D30" s="36">
        <v>1</v>
      </c>
      <c r="E30" s="36">
        <v>3.87</v>
      </c>
      <c r="F30" s="35">
        <v>7.4000000000000003E-3</v>
      </c>
      <c r="G30" s="36">
        <f>+ROUND(F30*E30*D30,2)</f>
        <v>0.03</v>
      </c>
      <c r="H30" s="37">
        <f t="shared" ref="H30:H31" si="3">+G30/$H$33</f>
        <v>9.0361445783132526E-3</v>
      </c>
    </row>
    <row r="31" spans="1:8" x14ac:dyDescent="0.25">
      <c r="A31" s="91" t="s">
        <v>125</v>
      </c>
      <c r="B31" s="91"/>
      <c r="C31" s="91"/>
      <c r="D31" s="91"/>
      <c r="E31" s="91"/>
      <c r="F31" s="91"/>
      <c r="G31" s="36">
        <f>SUM(G28:G30)</f>
        <v>0.63000000000000012</v>
      </c>
      <c r="H31" s="37">
        <f t="shared" si="3"/>
        <v>0.18975903614457834</v>
      </c>
    </row>
    <row r="32" spans="1:8" x14ac:dyDescent="0.25">
      <c r="A32" s="26"/>
      <c r="B32" s="21"/>
      <c r="C32" s="26"/>
      <c r="D32" s="27"/>
      <c r="E32" s="28"/>
      <c r="F32" s="27"/>
      <c r="G32" s="27"/>
      <c r="H32" s="28"/>
    </row>
    <row r="33" spans="1:8" x14ac:dyDescent="0.25">
      <c r="A33" s="92" t="s">
        <v>126</v>
      </c>
      <c r="B33" s="93"/>
      <c r="C33" s="93"/>
      <c r="D33" s="93"/>
      <c r="E33" s="93"/>
      <c r="F33" s="93"/>
      <c r="G33" s="54"/>
      <c r="H33" s="20">
        <f>+G31+G19+G13</f>
        <v>3.3200000000000003</v>
      </c>
    </row>
    <row r="34" spans="1:8" x14ac:dyDescent="0.25">
      <c r="A34" s="53"/>
      <c r="B34" s="54"/>
      <c r="C34" s="54"/>
      <c r="D34" s="54"/>
      <c r="E34" s="54"/>
      <c r="F34" s="54"/>
      <c r="G34" s="54"/>
      <c r="H34" s="20"/>
    </row>
    <row r="35" spans="1:8" x14ac:dyDescent="0.25">
      <c r="A35" s="97" t="s">
        <v>127</v>
      </c>
      <c r="B35" s="98"/>
      <c r="C35" s="98"/>
      <c r="D35" s="98"/>
      <c r="E35" s="98"/>
      <c r="F35" s="98"/>
      <c r="G35" s="98"/>
      <c r="H35" s="99"/>
    </row>
    <row r="36" spans="1:8" x14ac:dyDescent="0.25">
      <c r="A36" s="92" t="s">
        <v>128</v>
      </c>
      <c r="B36" s="93"/>
      <c r="C36" s="93"/>
      <c r="D36" s="93"/>
      <c r="E36" s="93"/>
      <c r="F36" s="93"/>
      <c r="G36" s="78"/>
      <c r="H36" s="20">
        <f>+ROUND(H33*0.2,2)</f>
        <v>0.66</v>
      </c>
    </row>
    <row r="37" spans="1:8" x14ac:dyDescent="0.25">
      <c r="A37" s="26"/>
      <c r="B37" s="21"/>
      <c r="C37" s="26"/>
      <c r="D37" s="27"/>
      <c r="E37" s="28"/>
      <c r="F37" s="27"/>
      <c r="G37" s="27"/>
      <c r="H37" s="28"/>
    </row>
    <row r="38" spans="1:8" x14ac:dyDescent="0.25">
      <c r="A38" s="102" t="s">
        <v>129</v>
      </c>
      <c r="B38" s="103"/>
      <c r="C38" s="103"/>
      <c r="D38" s="103"/>
      <c r="E38" s="103"/>
      <c r="F38" s="103"/>
      <c r="G38" s="80"/>
      <c r="H38" s="43">
        <f>+H36+H33</f>
        <v>3.9800000000000004</v>
      </c>
    </row>
    <row r="39" spans="1:8" x14ac:dyDescent="0.25">
      <c r="A39" s="44"/>
      <c r="B39" s="23"/>
      <c r="C39" s="24"/>
      <c r="D39" s="45"/>
      <c r="E39" s="25"/>
      <c r="F39" s="45"/>
      <c r="G39" s="45"/>
      <c r="H39" s="25"/>
    </row>
    <row r="40" spans="1:8" x14ac:dyDescent="0.25">
      <c r="A40" s="46" t="s">
        <v>90</v>
      </c>
      <c r="B40" s="47" t="str">
        <f>+[1]!NumLetras(H38,"DÓLAR")</f>
        <v xml:space="preserve"> TRES 98/100 </v>
      </c>
      <c r="C40" s="48"/>
      <c r="D40" s="49"/>
      <c r="E40" s="49"/>
      <c r="F40" s="49"/>
      <c r="G40" s="49"/>
      <c r="H40" s="49"/>
    </row>
  </sheetData>
  <sheetProtection formatCells="0" formatColumns="0" formatRows="0" insertColumns="0" insertRows="0" insertHyperlinks="0" deleteColumns="0" deleteRows="0" sort="0" autoFilter="0" pivotTables="0"/>
  <mergeCells count="23">
    <mergeCell ref="A21:H21"/>
    <mergeCell ref="A1:H1"/>
    <mergeCell ref="B2:D2"/>
    <mergeCell ref="F2:H2"/>
    <mergeCell ref="B3:H3"/>
    <mergeCell ref="B4:H4"/>
    <mergeCell ref="B5:H5"/>
    <mergeCell ref="A7:H7"/>
    <mergeCell ref="A9:H9"/>
    <mergeCell ref="A13:F13"/>
    <mergeCell ref="A15:H15"/>
    <mergeCell ref="A19:F19"/>
    <mergeCell ref="A24:F24"/>
    <mergeCell ref="A26:H26"/>
    <mergeCell ref="B27:C27"/>
    <mergeCell ref="B28:C28"/>
    <mergeCell ref="B30:C30"/>
    <mergeCell ref="A33:F33"/>
    <mergeCell ref="A35:H35"/>
    <mergeCell ref="A36:F36"/>
    <mergeCell ref="A38:F38"/>
    <mergeCell ref="B29:C29"/>
    <mergeCell ref="A31:F31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opLeftCell="A13" workbookViewId="0">
      <selection activeCell="A31" sqref="A31:H36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4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375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/>
      <c r="B11" s="33"/>
      <c r="C11" s="34"/>
      <c r="D11" s="35"/>
      <c r="E11" s="36"/>
      <c r="F11" s="35"/>
      <c r="G11" s="36"/>
      <c r="H11" s="37"/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</v>
      </c>
      <c r="H12" s="37">
        <v>0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32" t="s">
        <v>136</v>
      </c>
      <c r="B16" s="33" t="s">
        <v>137</v>
      </c>
      <c r="C16" s="34" t="s">
        <v>18</v>
      </c>
      <c r="D16" s="35">
        <v>1.2</v>
      </c>
      <c r="E16" s="36">
        <v>5</v>
      </c>
      <c r="F16" s="38"/>
      <c r="G16" s="36">
        <f>+ROUND(E16*D16,2)</f>
        <v>6</v>
      </c>
      <c r="H16" s="37">
        <v>1</v>
      </c>
    </row>
    <row r="17" spans="1:8" x14ac:dyDescent="0.25">
      <c r="A17" s="91" t="s">
        <v>113</v>
      </c>
      <c r="B17" s="91"/>
      <c r="C17" s="91"/>
      <c r="D17" s="91"/>
      <c r="E17" s="91"/>
      <c r="F17" s="91"/>
      <c r="G17" s="36">
        <f>+G16</f>
        <v>6</v>
      </c>
      <c r="H17" s="37">
        <v>1</v>
      </c>
    </row>
    <row r="18" spans="1:8" x14ac:dyDescent="0.25">
      <c r="A18" s="26"/>
      <c r="B18" s="21"/>
      <c r="C18" s="26"/>
      <c r="D18" s="27"/>
      <c r="E18" s="28"/>
      <c r="F18" s="27"/>
      <c r="G18" s="27"/>
      <c r="H18" s="28"/>
    </row>
    <row r="19" spans="1:8" x14ac:dyDescent="0.25">
      <c r="A19" s="100" t="s">
        <v>114</v>
      </c>
      <c r="B19" s="100"/>
      <c r="C19" s="100"/>
      <c r="D19" s="100"/>
      <c r="E19" s="100"/>
      <c r="F19" s="100"/>
      <c r="G19" s="100"/>
      <c r="H19" s="100"/>
    </row>
    <row r="20" spans="1:8" x14ac:dyDescent="0.25">
      <c r="A20" s="29" t="s">
        <v>7</v>
      </c>
      <c r="B20" s="29" t="s">
        <v>8</v>
      </c>
      <c r="C20" s="29" t="s">
        <v>9</v>
      </c>
      <c r="D20" s="29" t="s">
        <v>10</v>
      </c>
      <c r="E20" s="29" t="s">
        <v>115</v>
      </c>
      <c r="F20" s="29" t="s">
        <v>116</v>
      </c>
      <c r="G20" s="29" t="s">
        <v>100</v>
      </c>
      <c r="H20" s="31" t="s">
        <v>101</v>
      </c>
    </row>
    <row r="21" spans="1:8" x14ac:dyDescent="0.25">
      <c r="A21" s="32"/>
      <c r="B21" s="33"/>
      <c r="C21" s="34"/>
      <c r="D21" s="35"/>
      <c r="E21" s="36"/>
      <c r="F21" s="39"/>
      <c r="G21" s="6"/>
      <c r="H21" s="37"/>
    </row>
    <row r="22" spans="1:8" x14ac:dyDescent="0.25">
      <c r="A22" s="91" t="s">
        <v>117</v>
      </c>
      <c r="B22" s="104"/>
      <c r="C22" s="104"/>
      <c r="D22" s="104"/>
      <c r="E22" s="104"/>
      <c r="F22" s="104"/>
      <c r="G22" s="36">
        <v>0</v>
      </c>
      <c r="H22" s="37">
        <v>0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118</v>
      </c>
      <c r="B24" s="100"/>
      <c r="C24" s="100"/>
      <c r="D24" s="100"/>
      <c r="E24" s="100"/>
      <c r="F24" s="100"/>
      <c r="G24" s="100"/>
      <c r="H24" s="100"/>
    </row>
    <row r="25" spans="1:8" ht="13.5" customHeight="1" x14ac:dyDescent="0.25">
      <c r="A25" s="29" t="s">
        <v>7</v>
      </c>
      <c r="B25" s="100" t="s">
        <v>8</v>
      </c>
      <c r="C25" s="100"/>
      <c r="D25" s="29" t="s">
        <v>119</v>
      </c>
      <c r="E25" s="29" t="s">
        <v>120</v>
      </c>
      <c r="F25" s="29" t="s">
        <v>99</v>
      </c>
      <c r="G25" s="29" t="s">
        <v>100</v>
      </c>
      <c r="H25" s="31" t="s">
        <v>101</v>
      </c>
    </row>
    <row r="26" spans="1:8" x14ac:dyDescent="0.25">
      <c r="A26" s="32"/>
      <c r="B26" s="94"/>
      <c r="C26" s="94"/>
      <c r="D26" s="36"/>
      <c r="E26" s="36"/>
      <c r="F26" s="35"/>
      <c r="G26" s="36"/>
      <c r="H26" s="37"/>
    </row>
    <row r="27" spans="1:8" x14ac:dyDescent="0.25">
      <c r="A27" s="91" t="s">
        <v>125</v>
      </c>
      <c r="B27" s="91"/>
      <c r="C27" s="91"/>
      <c r="D27" s="91"/>
      <c r="E27" s="91"/>
      <c r="F27" s="91"/>
      <c r="G27" s="36">
        <v>0</v>
      </c>
      <c r="H27" s="37">
        <v>0</v>
      </c>
    </row>
    <row r="28" spans="1:8" x14ac:dyDescent="0.25">
      <c r="A28" s="26"/>
      <c r="B28" s="21"/>
      <c r="C28" s="26"/>
      <c r="D28" s="27"/>
      <c r="E28" s="28"/>
      <c r="F28" s="27"/>
      <c r="G28" s="27"/>
      <c r="H28" s="28"/>
    </row>
    <row r="29" spans="1:8" x14ac:dyDescent="0.25">
      <c r="A29" s="92" t="s">
        <v>126</v>
      </c>
      <c r="B29" s="93"/>
      <c r="C29" s="93"/>
      <c r="D29" s="93"/>
      <c r="E29" s="93"/>
      <c r="F29" s="93"/>
      <c r="G29" s="41"/>
      <c r="H29" s="20">
        <f>+G27+G17</f>
        <v>6</v>
      </c>
    </row>
    <row r="30" spans="1:8" x14ac:dyDescent="0.25">
      <c r="A30" s="40"/>
      <c r="B30" s="41"/>
      <c r="C30" s="41"/>
      <c r="D30" s="41"/>
      <c r="E30" s="41"/>
      <c r="F30" s="41"/>
      <c r="G30" s="41"/>
      <c r="H30" s="20"/>
    </row>
    <row r="31" spans="1:8" x14ac:dyDescent="0.25">
      <c r="A31" s="97" t="s">
        <v>127</v>
      </c>
      <c r="B31" s="98"/>
      <c r="C31" s="98"/>
      <c r="D31" s="98"/>
      <c r="E31" s="98"/>
      <c r="F31" s="98"/>
      <c r="G31" s="98"/>
      <c r="H31" s="99"/>
    </row>
    <row r="32" spans="1:8" x14ac:dyDescent="0.25">
      <c r="A32" s="105" t="s">
        <v>128</v>
      </c>
      <c r="B32" s="105"/>
      <c r="C32" s="105"/>
      <c r="D32" s="105"/>
      <c r="E32" s="105"/>
      <c r="F32" s="105"/>
      <c r="G32" s="78"/>
      <c r="H32" s="20">
        <f>+ROUND(H29*0.2,2)</f>
        <v>1.2</v>
      </c>
    </row>
    <row r="33" spans="1:8" x14ac:dyDescent="0.25">
      <c r="A33" s="26"/>
      <c r="B33" s="21"/>
      <c r="C33" s="26"/>
      <c r="D33" s="27"/>
      <c r="E33" s="28"/>
      <c r="F33" s="27"/>
      <c r="G33" s="27"/>
      <c r="H33" s="28"/>
    </row>
    <row r="34" spans="1:8" x14ac:dyDescent="0.25">
      <c r="A34" s="102" t="s">
        <v>129</v>
      </c>
      <c r="B34" s="103"/>
      <c r="C34" s="103"/>
      <c r="D34" s="103"/>
      <c r="E34" s="103"/>
      <c r="F34" s="103"/>
      <c r="G34" s="80"/>
      <c r="H34" s="43">
        <f>+H32+H29</f>
        <v>7.2</v>
      </c>
    </row>
    <row r="35" spans="1:8" x14ac:dyDescent="0.25">
      <c r="A35" s="44"/>
      <c r="B35" s="23"/>
      <c r="C35" s="24"/>
      <c r="D35" s="45"/>
      <c r="E35" s="25"/>
      <c r="F35" s="45"/>
      <c r="G35" s="45"/>
      <c r="H35" s="25"/>
    </row>
    <row r="36" spans="1:8" x14ac:dyDescent="0.25">
      <c r="A36" s="46" t="s">
        <v>90</v>
      </c>
      <c r="B36" s="1" t="str">
        <f>[1]!NumLetras(H34,"DÓLARES")</f>
        <v xml:space="preserve"> SIETE 20/100 </v>
      </c>
      <c r="C36" s="48"/>
      <c r="D36" s="49"/>
      <c r="E36" s="49"/>
      <c r="F36" s="49"/>
      <c r="G36" s="49"/>
      <c r="H36" s="49"/>
    </row>
  </sheetData>
  <sheetProtection formatCells="0" formatColumns="0" formatRows="0" insertColumns="0" insertRows="0" insertHyperlinks="0" deleteColumns="0" deleteRows="0" sort="0" autoFilter="0" pivotTables="0"/>
  <mergeCells count="21">
    <mergeCell ref="A34:F34"/>
    <mergeCell ref="B26:C26"/>
    <mergeCell ref="B25:C25"/>
    <mergeCell ref="A19:H19"/>
    <mergeCell ref="A22:F22"/>
    <mergeCell ref="A24:H24"/>
    <mergeCell ref="A27:F27"/>
    <mergeCell ref="A29:F29"/>
    <mergeCell ref="A31:H31"/>
    <mergeCell ref="A17:F17"/>
    <mergeCell ref="A32:F32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opLeftCell="A7" workbookViewId="0">
      <selection activeCell="H11" sqref="H11:H12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48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62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33" t="s">
        <v>139</v>
      </c>
      <c r="C11" s="34" t="s">
        <v>35</v>
      </c>
      <c r="D11" s="35">
        <v>1</v>
      </c>
      <c r="E11" s="36">
        <v>0.2</v>
      </c>
      <c r="F11" s="35">
        <v>1.35</v>
      </c>
      <c r="G11" s="36">
        <v>0.27</v>
      </c>
      <c r="H11" s="37">
        <f t="shared" ref="H11:H12" si="0">+G11/$H$29</f>
        <v>2.5447690857681435E-2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0.27</v>
      </c>
      <c r="H12" s="37">
        <f t="shared" si="0"/>
        <v>2.5447690857681435E-2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50"/>
      <c r="B16" s="33"/>
      <c r="C16" s="34"/>
      <c r="D16" s="35"/>
      <c r="E16" s="36"/>
      <c r="F16" s="38"/>
      <c r="G16" s="36"/>
      <c r="H16" s="37"/>
    </row>
    <row r="17" spans="1:8" x14ac:dyDescent="0.25">
      <c r="A17" s="91" t="s">
        <v>113</v>
      </c>
      <c r="B17" s="91"/>
      <c r="C17" s="91"/>
      <c r="D17" s="91"/>
      <c r="E17" s="91"/>
      <c r="F17" s="91"/>
      <c r="G17" s="36">
        <v>0</v>
      </c>
      <c r="H17" s="37">
        <v>0</v>
      </c>
    </row>
    <row r="18" spans="1:8" x14ac:dyDescent="0.25">
      <c r="A18" s="26"/>
      <c r="B18" s="21"/>
      <c r="C18" s="26"/>
      <c r="D18" s="27"/>
      <c r="E18" s="28"/>
      <c r="F18" s="27"/>
      <c r="G18" s="27"/>
      <c r="H18" s="28"/>
    </row>
    <row r="19" spans="1:8" x14ac:dyDescent="0.25">
      <c r="A19" s="100" t="s">
        <v>114</v>
      </c>
      <c r="B19" s="100"/>
      <c r="C19" s="100"/>
      <c r="D19" s="100"/>
      <c r="E19" s="100"/>
      <c r="F19" s="100"/>
      <c r="G19" s="100"/>
      <c r="H19" s="100"/>
    </row>
    <row r="20" spans="1:8" x14ac:dyDescent="0.25">
      <c r="A20" s="29" t="s">
        <v>7</v>
      </c>
      <c r="B20" s="29" t="s">
        <v>8</v>
      </c>
      <c r="C20" s="29" t="s">
        <v>9</v>
      </c>
      <c r="D20" s="29" t="s">
        <v>10</v>
      </c>
      <c r="E20" s="29" t="s">
        <v>115</v>
      </c>
      <c r="F20" s="29" t="s">
        <v>116</v>
      </c>
      <c r="G20" s="29" t="s">
        <v>100</v>
      </c>
      <c r="H20" s="31" t="s">
        <v>101</v>
      </c>
    </row>
    <row r="21" spans="1:8" x14ac:dyDescent="0.25">
      <c r="A21" s="32"/>
      <c r="B21" s="33"/>
      <c r="C21" s="34"/>
      <c r="D21" s="35"/>
      <c r="E21" s="36"/>
      <c r="F21" s="39"/>
      <c r="G21" s="6"/>
      <c r="H21" s="37"/>
    </row>
    <row r="22" spans="1:8" x14ac:dyDescent="0.25">
      <c r="A22" s="91" t="s">
        <v>117</v>
      </c>
      <c r="B22" s="104"/>
      <c r="C22" s="104"/>
      <c r="D22" s="104"/>
      <c r="E22" s="104"/>
      <c r="F22" s="104"/>
      <c r="G22" s="36">
        <v>0</v>
      </c>
      <c r="H22" s="37">
        <v>0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118</v>
      </c>
      <c r="B24" s="100"/>
      <c r="C24" s="100"/>
      <c r="D24" s="100"/>
      <c r="E24" s="100"/>
      <c r="F24" s="100"/>
      <c r="G24" s="100"/>
      <c r="H24" s="100"/>
    </row>
    <row r="25" spans="1:8" ht="13.5" customHeight="1" x14ac:dyDescent="0.25">
      <c r="A25" s="29" t="s">
        <v>7</v>
      </c>
      <c r="B25" s="100" t="s">
        <v>8</v>
      </c>
      <c r="C25" s="100"/>
      <c r="D25" s="29" t="s">
        <v>119</v>
      </c>
      <c r="E25" s="29" t="s">
        <v>120</v>
      </c>
      <c r="F25" s="29" t="s">
        <v>99</v>
      </c>
      <c r="G25" s="29" t="s">
        <v>100</v>
      </c>
      <c r="H25" s="31" t="s">
        <v>101</v>
      </c>
    </row>
    <row r="26" spans="1:8" ht="12.75" customHeight="1" x14ac:dyDescent="0.25">
      <c r="A26" s="32" t="s">
        <v>140</v>
      </c>
      <c r="B26" s="94" t="s">
        <v>135</v>
      </c>
      <c r="C26" s="94"/>
      <c r="D26" s="36">
        <v>2</v>
      </c>
      <c r="E26" s="36">
        <v>3.83</v>
      </c>
      <c r="F26" s="35">
        <v>1.35</v>
      </c>
      <c r="G26" s="36">
        <f>+ROUND(F26*E26*D26,2)</f>
        <v>10.34</v>
      </c>
      <c r="H26" s="37">
        <f>+G26/$H$29</f>
        <v>0.97455230914231861</v>
      </c>
    </row>
    <row r="27" spans="1:8" x14ac:dyDescent="0.25">
      <c r="A27" s="91" t="s">
        <v>125</v>
      </c>
      <c r="B27" s="91"/>
      <c r="C27" s="91"/>
      <c r="D27" s="91"/>
      <c r="E27" s="91"/>
      <c r="F27" s="91"/>
      <c r="G27" s="36">
        <f>SUM(G26)</f>
        <v>10.34</v>
      </c>
      <c r="H27" s="37">
        <f>+G27/$H$29</f>
        <v>0.97455230914231861</v>
      </c>
    </row>
    <row r="28" spans="1:8" x14ac:dyDescent="0.25">
      <c r="A28" s="26"/>
      <c r="B28" s="21"/>
      <c r="C28" s="26"/>
      <c r="D28" s="27"/>
      <c r="E28" s="28"/>
      <c r="F28" s="27"/>
      <c r="G28" s="27"/>
      <c r="H28" s="28"/>
    </row>
    <row r="29" spans="1:8" x14ac:dyDescent="0.25">
      <c r="A29" s="92" t="s">
        <v>126</v>
      </c>
      <c r="B29" s="93"/>
      <c r="C29" s="93"/>
      <c r="D29" s="93"/>
      <c r="E29" s="93"/>
      <c r="F29" s="93"/>
      <c r="G29" s="41"/>
      <c r="H29" s="20">
        <f>+G27+G12</f>
        <v>10.61</v>
      </c>
    </row>
    <row r="30" spans="1:8" x14ac:dyDescent="0.25">
      <c r="A30" s="40"/>
      <c r="B30" s="41"/>
      <c r="C30" s="41"/>
      <c r="D30" s="41"/>
      <c r="E30" s="41"/>
      <c r="F30" s="41"/>
      <c r="G30" s="41"/>
      <c r="H30" s="20"/>
    </row>
    <row r="31" spans="1:8" x14ac:dyDescent="0.25">
      <c r="A31" s="97" t="s">
        <v>127</v>
      </c>
      <c r="B31" s="98"/>
      <c r="C31" s="98"/>
      <c r="D31" s="98"/>
      <c r="E31" s="98"/>
      <c r="F31" s="98"/>
      <c r="G31" s="98"/>
      <c r="H31" s="99"/>
    </row>
    <row r="32" spans="1:8" x14ac:dyDescent="0.25">
      <c r="A32" s="92" t="s">
        <v>128</v>
      </c>
      <c r="B32" s="93"/>
      <c r="C32" s="93"/>
      <c r="D32" s="93"/>
      <c r="E32" s="93"/>
      <c r="F32" s="93"/>
      <c r="G32" s="78"/>
      <c r="H32" s="20">
        <f>+ROUND(H29*0.2,2)</f>
        <v>2.12</v>
      </c>
    </row>
    <row r="33" spans="1:8" x14ac:dyDescent="0.25">
      <c r="A33" s="26"/>
      <c r="B33" s="21"/>
      <c r="C33" s="26"/>
      <c r="D33" s="27"/>
      <c r="E33" s="28"/>
      <c r="F33" s="27"/>
      <c r="G33" s="27"/>
      <c r="H33" s="28"/>
    </row>
    <row r="34" spans="1:8" x14ac:dyDescent="0.25">
      <c r="A34" s="102" t="s">
        <v>129</v>
      </c>
      <c r="B34" s="103"/>
      <c r="C34" s="103"/>
      <c r="D34" s="103"/>
      <c r="E34" s="103"/>
      <c r="F34" s="103"/>
      <c r="G34" s="80"/>
      <c r="H34" s="43">
        <f>+H32+H29</f>
        <v>12.73</v>
      </c>
    </row>
    <row r="35" spans="1:8" x14ac:dyDescent="0.25">
      <c r="A35" s="44"/>
      <c r="B35" s="23"/>
      <c r="C35" s="24"/>
      <c r="D35" s="45"/>
      <c r="E35" s="25"/>
      <c r="F35" s="45"/>
      <c r="G35" s="45"/>
      <c r="H35" s="25"/>
    </row>
    <row r="36" spans="1:8" x14ac:dyDescent="0.25">
      <c r="A36" s="46" t="s">
        <v>90</v>
      </c>
      <c r="B36" s="47" t="str">
        <f>+[1]!NumLetras(H34,"DÓLAR")</f>
        <v xml:space="preserve"> DOCE 73/100 </v>
      </c>
      <c r="C36" s="48"/>
      <c r="D36" s="49"/>
      <c r="E36" s="49"/>
      <c r="F36" s="49"/>
      <c r="G36" s="49"/>
      <c r="H36" s="49"/>
    </row>
  </sheetData>
  <sheetProtection formatCells="0" formatColumns="0" formatRows="0" insertColumns="0" insertRows="0" insertHyperlinks="0" deleteColumns="0" deleteRows="0" sort="0" autoFilter="0" pivotTables="0"/>
  <mergeCells count="21">
    <mergeCell ref="A34:F34"/>
    <mergeCell ref="B25:C25"/>
    <mergeCell ref="A19:H19"/>
    <mergeCell ref="A22:F22"/>
    <mergeCell ref="A24:H24"/>
    <mergeCell ref="A27:F27"/>
    <mergeCell ref="A29:F29"/>
    <mergeCell ref="A31:H31"/>
    <mergeCell ref="B26:C26"/>
    <mergeCell ref="A17:F17"/>
    <mergeCell ref="A32:F32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topLeftCell="A13" workbookViewId="0">
      <selection activeCell="E32" sqref="E32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49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22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33" t="s">
        <v>139</v>
      </c>
      <c r="C11" s="34" t="s">
        <v>35</v>
      </c>
      <c r="D11" s="35">
        <v>2</v>
      </c>
      <c r="E11" s="36">
        <v>0.2</v>
      </c>
      <c r="F11" s="35">
        <v>1.5</v>
      </c>
      <c r="G11" s="36">
        <v>0.6</v>
      </c>
      <c r="H11" s="37">
        <f t="shared" ref="H11:H13" si="0">+G11/$H$36</f>
        <v>6.1199510403916772E-3</v>
      </c>
    </row>
    <row r="12" spans="1:8" x14ac:dyDescent="0.25">
      <c r="A12" s="32" t="s">
        <v>142</v>
      </c>
      <c r="B12" s="33" t="s">
        <v>143</v>
      </c>
      <c r="C12" s="34" t="s">
        <v>35</v>
      </c>
      <c r="D12" s="35">
        <v>1</v>
      </c>
      <c r="E12" s="36">
        <v>2.25</v>
      </c>
      <c r="F12" s="35">
        <v>1.5</v>
      </c>
      <c r="G12" s="36">
        <v>3.38</v>
      </c>
      <c r="H12" s="37">
        <f t="shared" si="0"/>
        <v>3.4475724194206449E-2</v>
      </c>
    </row>
    <row r="13" spans="1:8" x14ac:dyDescent="0.25">
      <c r="A13" s="91" t="s">
        <v>109</v>
      </c>
      <c r="B13" s="91"/>
      <c r="C13" s="91"/>
      <c r="D13" s="91"/>
      <c r="E13" s="91"/>
      <c r="F13" s="91"/>
      <c r="G13" s="36">
        <v>3.98</v>
      </c>
      <c r="H13" s="37">
        <f t="shared" si="0"/>
        <v>4.0595675234598123E-2</v>
      </c>
    </row>
    <row r="14" spans="1:8" x14ac:dyDescent="0.25">
      <c r="A14" s="26"/>
      <c r="B14" s="21"/>
      <c r="C14" s="26"/>
      <c r="D14" s="27"/>
      <c r="E14" s="28"/>
      <c r="F14" s="27"/>
      <c r="G14" s="27"/>
      <c r="H14" s="28"/>
    </row>
    <row r="15" spans="1:8" x14ac:dyDescent="0.25">
      <c r="A15" s="100" t="s">
        <v>110</v>
      </c>
      <c r="B15" s="100"/>
      <c r="C15" s="100"/>
      <c r="D15" s="100"/>
      <c r="E15" s="100"/>
      <c r="F15" s="100"/>
      <c r="G15" s="100"/>
      <c r="H15" s="100"/>
    </row>
    <row r="16" spans="1:8" x14ac:dyDescent="0.25">
      <c r="A16" s="29" t="s">
        <v>7</v>
      </c>
      <c r="B16" s="29" t="s">
        <v>8</v>
      </c>
      <c r="C16" s="29" t="s">
        <v>9</v>
      </c>
      <c r="D16" s="30" t="s">
        <v>10</v>
      </c>
      <c r="E16" s="31" t="s">
        <v>98</v>
      </c>
      <c r="F16" s="38"/>
      <c r="G16" s="31" t="s">
        <v>100</v>
      </c>
      <c r="H16" s="31" t="s">
        <v>101</v>
      </c>
    </row>
    <row r="17" spans="1:8" ht="24" x14ac:dyDescent="0.25">
      <c r="A17" s="32" t="s">
        <v>144</v>
      </c>
      <c r="B17" s="33" t="s">
        <v>145</v>
      </c>
      <c r="C17" s="34" t="s">
        <v>146</v>
      </c>
      <c r="D17" s="35">
        <v>5</v>
      </c>
      <c r="E17" s="36">
        <v>7.2</v>
      </c>
      <c r="F17" s="38"/>
      <c r="G17" s="36">
        <v>36</v>
      </c>
      <c r="H17" s="37">
        <f t="shared" ref="H17:H22" si="1">+G17/$H$36</f>
        <v>0.36719706242350064</v>
      </c>
    </row>
    <row r="18" spans="1:8" x14ac:dyDescent="0.25">
      <c r="A18" s="50" t="s">
        <v>147</v>
      </c>
      <c r="B18" s="33" t="s">
        <v>148</v>
      </c>
      <c r="C18" s="34" t="s">
        <v>18</v>
      </c>
      <c r="D18" s="35">
        <v>0.5</v>
      </c>
      <c r="E18" s="36">
        <v>16</v>
      </c>
      <c r="F18" s="38"/>
      <c r="G18" s="36">
        <v>8</v>
      </c>
      <c r="H18" s="37">
        <f t="shared" si="1"/>
        <v>8.159934720522237E-2</v>
      </c>
    </row>
    <row r="19" spans="1:8" x14ac:dyDescent="0.25">
      <c r="A19" s="50" t="s">
        <v>149</v>
      </c>
      <c r="B19" s="33" t="s">
        <v>150</v>
      </c>
      <c r="C19" s="34" t="s">
        <v>18</v>
      </c>
      <c r="D19" s="35">
        <v>0.8</v>
      </c>
      <c r="E19" s="36">
        <v>16</v>
      </c>
      <c r="F19" s="38"/>
      <c r="G19" s="36">
        <v>12.8</v>
      </c>
      <c r="H19" s="37">
        <f t="shared" si="1"/>
        <v>0.13055895552835578</v>
      </c>
    </row>
    <row r="20" spans="1:8" x14ac:dyDescent="0.25">
      <c r="A20" s="50" t="s">
        <v>151</v>
      </c>
      <c r="B20" s="33" t="s">
        <v>152</v>
      </c>
      <c r="C20" s="34" t="s">
        <v>153</v>
      </c>
      <c r="D20" s="35">
        <v>150</v>
      </c>
      <c r="E20" s="36">
        <v>0.05</v>
      </c>
      <c r="F20" s="38"/>
      <c r="G20" s="36">
        <v>7.5</v>
      </c>
      <c r="H20" s="37">
        <f t="shared" si="1"/>
        <v>7.649938800489596E-2</v>
      </c>
    </row>
    <row r="21" spans="1:8" ht="36" x14ac:dyDescent="0.25">
      <c r="A21" s="50" t="s">
        <v>154</v>
      </c>
      <c r="B21" s="33" t="s">
        <v>155</v>
      </c>
      <c r="C21" s="34" t="s">
        <v>58</v>
      </c>
      <c r="D21" s="35">
        <v>0.25</v>
      </c>
      <c r="E21" s="36">
        <v>1.08</v>
      </c>
      <c r="F21" s="38"/>
      <c r="G21" s="36">
        <v>0.27</v>
      </c>
      <c r="H21" s="37">
        <f t="shared" si="1"/>
        <v>2.7539779681762548E-3</v>
      </c>
    </row>
    <row r="22" spans="1:8" x14ac:dyDescent="0.25">
      <c r="A22" s="91" t="s">
        <v>113</v>
      </c>
      <c r="B22" s="91"/>
      <c r="C22" s="91"/>
      <c r="D22" s="91"/>
      <c r="E22" s="91"/>
      <c r="F22" s="91"/>
      <c r="G22" s="36">
        <v>64.569999999999993</v>
      </c>
      <c r="H22" s="37">
        <f t="shared" si="1"/>
        <v>0.65860873113015095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114</v>
      </c>
      <c r="B24" s="100"/>
      <c r="C24" s="100"/>
      <c r="D24" s="100"/>
      <c r="E24" s="100"/>
      <c r="F24" s="100"/>
      <c r="G24" s="100"/>
      <c r="H24" s="100"/>
    </row>
    <row r="25" spans="1:8" x14ac:dyDescent="0.25">
      <c r="A25" s="29" t="s">
        <v>7</v>
      </c>
      <c r="B25" s="29" t="s">
        <v>8</v>
      </c>
      <c r="C25" s="29" t="s">
        <v>9</v>
      </c>
      <c r="D25" s="29" t="s">
        <v>10</v>
      </c>
      <c r="E25" s="29" t="s">
        <v>115</v>
      </c>
      <c r="F25" s="29" t="s">
        <v>116</v>
      </c>
      <c r="G25" s="29" t="s">
        <v>100</v>
      </c>
      <c r="H25" s="31" t="s">
        <v>101</v>
      </c>
    </row>
    <row r="26" spans="1:8" x14ac:dyDescent="0.25">
      <c r="A26" s="32"/>
      <c r="B26" s="33"/>
      <c r="C26" s="34"/>
      <c r="D26" s="35"/>
      <c r="E26" s="36"/>
      <c r="F26" s="39"/>
      <c r="G26" s="6"/>
      <c r="H26" s="37"/>
    </row>
    <row r="27" spans="1:8" x14ac:dyDescent="0.25">
      <c r="A27" s="91" t="s">
        <v>117</v>
      </c>
      <c r="B27" s="104"/>
      <c r="C27" s="104"/>
      <c r="D27" s="104"/>
      <c r="E27" s="104"/>
      <c r="F27" s="104"/>
      <c r="G27" s="36">
        <v>0</v>
      </c>
      <c r="H27" s="37">
        <v>0</v>
      </c>
    </row>
    <row r="28" spans="1:8" x14ac:dyDescent="0.25">
      <c r="A28" s="26"/>
      <c r="B28" s="21"/>
      <c r="C28" s="26"/>
      <c r="D28" s="27"/>
      <c r="E28" s="28"/>
      <c r="F28" s="27"/>
      <c r="G28" s="27"/>
      <c r="H28" s="28"/>
    </row>
    <row r="29" spans="1:8" x14ac:dyDescent="0.25">
      <c r="A29" s="100" t="s">
        <v>118</v>
      </c>
      <c r="B29" s="100"/>
      <c r="C29" s="100"/>
      <c r="D29" s="100"/>
      <c r="E29" s="100"/>
      <c r="F29" s="100"/>
      <c r="G29" s="100"/>
      <c r="H29" s="100"/>
    </row>
    <row r="30" spans="1:8" ht="13.5" customHeight="1" x14ac:dyDescent="0.25">
      <c r="A30" s="29" t="s">
        <v>7</v>
      </c>
      <c r="B30" s="100" t="s">
        <v>8</v>
      </c>
      <c r="C30" s="100"/>
      <c r="D30" s="29" t="s">
        <v>119</v>
      </c>
      <c r="E30" s="29" t="s">
        <v>120</v>
      </c>
      <c r="F30" s="29" t="s">
        <v>99</v>
      </c>
      <c r="G30" s="29" t="s">
        <v>100</v>
      </c>
      <c r="H30" s="31" t="s">
        <v>101</v>
      </c>
    </row>
    <row r="31" spans="1:8" ht="25.5" customHeight="1" x14ac:dyDescent="0.25">
      <c r="A31" s="32" t="s">
        <v>156</v>
      </c>
      <c r="B31" s="94" t="s">
        <v>370</v>
      </c>
      <c r="C31" s="94"/>
      <c r="D31" s="36">
        <v>1</v>
      </c>
      <c r="E31" s="36">
        <v>4.29</v>
      </c>
      <c r="F31" s="35">
        <v>0.15</v>
      </c>
      <c r="G31" s="36">
        <f>+ROUND(F31*E31*D31,2)</f>
        <v>0.64</v>
      </c>
      <c r="H31" s="37">
        <f t="shared" ref="H31:H33" si="2">+G31/$H$36</f>
        <v>6.5279477764177895E-3</v>
      </c>
    </row>
    <row r="32" spans="1:8" x14ac:dyDescent="0.25">
      <c r="A32" s="32" t="s">
        <v>157</v>
      </c>
      <c r="B32" s="94" t="s">
        <v>396</v>
      </c>
      <c r="C32" s="94"/>
      <c r="D32" s="36">
        <v>2</v>
      </c>
      <c r="E32" s="36">
        <v>3.87</v>
      </c>
      <c r="F32" s="35">
        <v>1.5</v>
      </c>
      <c r="G32" s="36">
        <f>+ROUND(F32*E32*D32,2)</f>
        <v>11.61</v>
      </c>
      <c r="H32" s="37">
        <f t="shared" si="2"/>
        <v>0.11842105263157895</v>
      </c>
    </row>
    <row r="33" spans="1:8" x14ac:dyDescent="0.25">
      <c r="A33" s="32" t="s">
        <v>140</v>
      </c>
      <c r="B33" s="94" t="s">
        <v>135</v>
      </c>
      <c r="C33" s="94"/>
      <c r="D33" s="36">
        <v>3</v>
      </c>
      <c r="E33" s="36">
        <v>3.83</v>
      </c>
      <c r="F33" s="35">
        <v>1.5</v>
      </c>
      <c r="G33" s="36">
        <f>+ROUND(F33*E33*D33,2)</f>
        <v>17.239999999999998</v>
      </c>
      <c r="H33" s="37">
        <f t="shared" si="2"/>
        <v>0.17584659322725418</v>
      </c>
    </row>
    <row r="34" spans="1:8" x14ac:dyDescent="0.25">
      <c r="A34" s="91" t="s">
        <v>125</v>
      </c>
      <c r="B34" s="91"/>
      <c r="C34" s="91"/>
      <c r="D34" s="91"/>
      <c r="E34" s="91"/>
      <c r="F34" s="91"/>
      <c r="G34" s="36">
        <f>SUM(G31:G33)</f>
        <v>29.49</v>
      </c>
      <c r="H34" s="37">
        <f>+G34/$H$36</f>
        <v>0.30079559363525094</v>
      </c>
    </row>
    <row r="35" spans="1:8" x14ac:dyDescent="0.25">
      <c r="A35" s="26"/>
      <c r="B35" s="21"/>
      <c r="C35" s="26"/>
      <c r="D35" s="27"/>
      <c r="E35" s="28"/>
      <c r="F35" s="27"/>
      <c r="G35" s="27"/>
      <c r="H35" s="28"/>
    </row>
    <row r="36" spans="1:8" x14ac:dyDescent="0.25">
      <c r="A36" s="92" t="s">
        <v>126</v>
      </c>
      <c r="B36" s="93"/>
      <c r="C36" s="93"/>
      <c r="D36" s="93"/>
      <c r="E36" s="93"/>
      <c r="F36" s="93"/>
      <c r="G36" s="41"/>
      <c r="H36" s="20">
        <f>+G34+G13+G22</f>
        <v>98.039999999999992</v>
      </c>
    </row>
    <row r="37" spans="1:8" x14ac:dyDescent="0.25">
      <c r="A37" s="40"/>
      <c r="B37" s="41"/>
      <c r="C37" s="41"/>
      <c r="D37" s="41"/>
      <c r="E37" s="41"/>
      <c r="F37" s="41"/>
      <c r="G37" s="41"/>
      <c r="H37" s="20"/>
    </row>
    <row r="38" spans="1:8" x14ac:dyDescent="0.25">
      <c r="A38" s="97" t="s">
        <v>127</v>
      </c>
      <c r="B38" s="98"/>
      <c r="C38" s="98"/>
      <c r="D38" s="98"/>
      <c r="E38" s="98"/>
      <c r="F38" s="98"/>
      <c r="G38" s="98"/>
      <c r="H38" s="99"/>
    </row>
    <row r="39" spans="1:8" x14ac:dyDescent="0.25">
      <c r="A39" s="105" t="s">
        <v>128</v>
      </c>
      <c r="B39" s="105"/>
      <c r="C39" s="105"/>
      <c r="D39" s="105"/>
      <c r="E39" s="105"/>
      <c r="F39" s="105"/>
      <c r="G39" s="78"/>
      <c r="H39" s="20">
        <f>+ROUND(H36*0.2,2)</f>
        <v>19.61</v>
      </c>
    </row>
    <row r="40" spans="1:8" x14ac:dyDescent="0.25">
      <c r="A40" s="26"/>
      <c r="B40" s="21"/>
      <c r="C40" s="26"/>
      <c r="D40" s="27"/>
      <c r="E40" s="28"/>
      <c r="F40" s="27"/>
      <c r="G40" s="27"/>
      <c r="H40" s="28"/>
    </row>
    <row r="41" spans="1:8" x14ac:dyDescent="0.25">
      <c r="A41" s="102" t="s">
        <v>129</v>
      </c>
      <c r="B41" s="103"/>
      <c r="C41" s="103"/>
      <c r="D41" s="103"/>
      <c r="E41" s="103"/>
      <c r="F41" s="103"/>
      <c r="G41" s="80"/>
      <c r="H41" s="43">
        <f>+H39+H36</f>
        <v>117.64999999999999</v>
      </c>
    </row>
    <row r="42" spans="1:8" x14ac:dyDescent="0.25">
      <c r="A42" s="44"/>
      <c r="B42" s="23"/>
      <c r="C42" s="24"/>
      <c r="D42" s="45"/>
      <c r="E42" s="25"/>
      <c r="F42" s="45"/>
      <c r="G42" s="45"/>
      <c r="H42" s="25"/>
    </row>
    <row r="43" spans="1:8" x14ac:dyDescent="0.25">
      <c r="A43" s="46" t="s">
        <v>90</v>
      </c>
      <c r="B43" s="47" t="str">
        <f>+[1]!NumLetras(H41,"DÓLAR")</f>
        <v xml:space="preserve"> CIENTO DIECISIETE 65/100 </v>
      </c>
      <c r="C43" s="48"/>
      <c r="D43" s="49"/>
      <c r="E43" s="49"/>
      <c r="F43" s="49"/>
      <c r="G43" s="49"/>
      <c r="H43" s="49"/>
    </row>
  </sheetData>
  <sheetProtection formatCells="0" formatColumns="0" formatRows="0" insertColumns="0" insertRows="0" insertHyperlinks="0" deleteColumns="0" deleteRows="0" sort="0" autoFilter="0" pivotTables="0"/>
  <mergeCells count="23">
    <mergeCell ref="A41:F41"/>
    <mergeCell ref="B30:C30"/>
    <mergeCell ref="A24:H24"/>
    <mergeCell ref="A27:F27"/>
    <mergeCell ref="A29:H29"/>
    <mergeCell ref="A34:F34"/>
    <mergeCell ref="A36:F36"/>
    <mergeCell ref="A38:H38"/>
    <mergeCell ref="B31:C31"/>
    <mergeCell ref="A22:F22"/>
    <mergeCell ref="A39:F39"/>
    <mergeCell ref="B32:C32"/>
    <mergeCell ref="B33:C33"/>
    <mergeCell ref="A1:H1"/>
    <mergeCell ref="B3:H3"/>
    <mergeCell ref="B4:H4"/>
    <mergeCell ref="B5:H5"/>
    <mergeCell ref="B2:D2"/>
    <mergeCell ref="A7:H7"/>
    <mergeCell ref="A9:H9"/>
    <mergeCell ref="A13:F13"/>
    <mergeCell ref="A15:H15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topLeftCell="A10" workbookViewId="0">
      <selection activeCell="H11" sqref="H11:H13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50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23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65" t="s">
        <v>7</v>
      </c>
      <c r="B10" s="65" t="s">
        <v>8</v>
      </c>
      <c r="C10" s="65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68" t="s">
        <v>139</v>
      </c>
      <c r="C11" s="34" t="s">
        <v>35</v>
      </c>
      <c r="D11" s="35">
        <v>2</v>
      </c>
      <c r="E11" s="36">
        <v>0.2</v>
      </c>
      <c r="F11" s="35">
        <v>0.8</v>
      </c>
      <c r="G11" s="36">
        <v>0.32</v>
      </c>
      <c r="H11" s="37">
        <f t="shared" ref="H11:H13" si="0">+G11/$H$34</f>
        <v>2.3805981252789767E-3</v>
      </c>
    </row>
    <row r="12" spans="1:8" s="1" customFormat="1" ht="12" x14ac:dyDescent="0.2">
      <c r="A12" s="32" t="s">
        <v>158</v>
      </c>
      <c r="B12" s="68" t="s">
        <v>159</v>
      </c>
      <c r="C12" s="34" t="s">
        <v>35</v>
      </c>
      <c r="D12" s="35">
        <v>1</v>
      </c>
      <c r="E12" s="36">
        <v>1</v>
      </c>
      <c r="F12" s="35">
        <v>0.4</v>
      </c>
      <c r="G12" s="36">
        <v>0.4</v>
      </c>
      <c r="H12" s="37">
        <f t="shared" si="0"/>
        <v>2.9757476565987211E-3</v>
      </c>
    </row>
    <row r="13" spans="1:8" s="1" customFormat="1" ht="12" x14ac:dyDescent="0.2">
      <c r="A13" s="91" t="s">
        <v>109</v>
      </c>
      <c r="B13" s="91"/>
      <c r="C13" s="91"/>
      <c r="D13" s="91"/>
      <c r="E13" s="91"/>
      <c r="F13" s="91"/>
      <c r="G13" s="36">
        <f>SUM(G11:G12)</f>
        <v>0.72</v>
      </c>
      <c r="H13" s="37">
        <f t="shared" si="0"/>
        <v>5.3563457818776973E-3</v>
      </c>
    </row>
    <row r="14" spans="1:8" s="1" customFormat="1" ht="12" x14ac:dyDescent="0.2">
      <c r="A14" s="26"/>
      <c r="B14" s="21"/>
      <c r="C14" s="26"/>
      <c r="D14" s="27"/>
      <c r="E14" s="28"/>
      <c r="F14" s="27"/>
      <c r="G14" s="27"/>
      <c r="H14" s="28"/>
    </row>
    <row r="15" spans="1:8" s="1" customFormat="1" ht="12" x14ac:dyDescent="0.2">
      <c r="A15" s="100" t="s">
        <v>110</v>
      </c>
      <c r="B15" s="100"/>
      <c r="C15" s="100"/>
      <c r="D15" s="100"/>
      <c r="E15" s="100"/>
      <c r="F15" s="100"/>
      <c r="G15" s="100"/>
      <c r="H15" s="100"/>
    </row>
    <row r="16" spans="1:8" s="1" customFormat="1" ht="12" x14ac:dyDescent="0.2">
      <c r="A16" s="65" t="s">
        <v>7</v>
      </c>
      <c r="B16" s="65" t="s">
        <v>8</v>
      </c>
      <c r="C16" s="65" t="s">
        <v>9</v>
      </c>
      <c r="D16" s="30" t="s">
        <v>10</v>
      </c>
      <c r="E16" s="31" t="s">
        <v>98</v>
      </c>
      <c r="F16" s="38"/>
      <c r="G16" s="31" t="s">
        <v>100</v>
      </c>
      <c r="H16" s="31" t="s">
        <v>101</v>
      </c>
    </row>
    <row r="17" spans="1:8" s="1" customFormat="1" ht="36" x14ac:dyDescent="0.2">
      <c r="A17" s="32" t="s">
        <v>154</v>
      </c>
      <c r="B17" s="68" t="s">
        <v>155</v>
      </c>
      <c r="C17" s="34" t="s">
        <v>58</v>
      </c>
      <c r="D17" s="35">
        <v>0.25</v>
      </c>
      <c r="E17" s="36">
        <v>1.08</v>
      </c>
      <c r="F17" s="38"/>
      <c r="G17" s="36">
        <v>0.27</v>
      </c>
      <c r="H17" s="37">
        <f t="shared" ref="H17:H19" si="1">+G17/$H$34</f>
        <v>2.0086296682041366E-3</v>
      </c>
    </row>
    <row r="18" spans="1:8" s="1" customFormat="1" ht="36" x14ac:dyDescent="0.2">
      <c r="A18" s="50" t="s">
        <v>160</v>
      </c>
      <c r="B18" s="68" t="s">
        <v>161</v>
      </c>
      <c r="C18" s="34" t="s">
        <v>18</v>
      </c>
      <c r="D18" s="35">
        <v>1</v>
      </c>
      <c r="E18" s="36">
        <v>102</v>
      </c>
      <c r="F18" s="38"/>
      <c r="G18" s="36">
        <v>102</v>
      </c>
      <c r="H18" s="37">
        <f t="shared" si="1"/>
        <v>0.75881565243267379</v>
      </c>
    </row>
    <row r="19" spans="1:8" s="1" customFormat="1" ht="12" x14ac:dyDescent="0.2">
      <c r="A19" s="91" t="s">
        <v>113</v>
      </c>
      <c r="B19" s="91"/>
      <c r="C19" s="91"/>
      <c r="D19" s="91"/>
      <c r="E19" s="91"/>
      <c r="F19" s="91"/>
      <c r="G19" s="36">
        <f>SUM(G17:G18)</f>
        <v>102.27</v>
      </c>
      <c r="H19" s="37">
        <f t="shared" si="1"/>
        <v>0.76082428210087794</v>
      </c>
    </row>
    <row r="20" spans="1:8" s="1" customFormat="1" ht="12" x14ac:dyDescent="0.2">
      <c r="A20" s="26"/>
      <c r="B20" s="21"/>
      <c r="C20" s="26"/>
      <c r="D20" s="27"/>
      <c r="E20" s="28"/>
      <c r="F20" s="27"/>
      <c r="G20" s="27"/>
      <c r="H20" s="28"/>
    </row>
    <row r="21" spans="1:8" s="1" customFormat="1" ht="12" x14ac:dyDescent="0.2">
      <c r="A21" s="100" t="s">
        <v>114</v>
      </c>
      <c r="B21" s="100"/>
      <c r="C21" s="100"/>
      <c r="D21" s="100"/>
      <c r="E21" s="100"/>
      <c r="F21" s="100"/>
      <c r="G21" s="100"/>
      <c r="H21" s="100"/>
    </row>
    <row r="22" spans="1:8" s="1" customFormat="1" ht="12" x14ac:dyDescent="0.2">
      <c r="A22" s="65" t="s">
        <v>7</v>
      </c>
      <c r="B22" s="65" t="s">
        <v>8</v>
      </c>
      <c r="C22" s="65" t="s">
        <v>9</v>
      </c>
      <c r="D22" s="65" t="s">
        <v>10</v>
      </c>
      <c r="E22" s="65" t="s">
        <v>115</v>
      </c>
      <c r="F22" s="65" t="s">
        <v>116</v>
      </c>
      <c r="G22" s="65" t="s">
        <v>100</v>
      </c>
      <c r="H22" s="31" t="s">
        <v>101</v>
      </c>
    </row>
    <row r="23" spans="1:8" s="1" customFormat="1" ht="12" x14ac:dyDescent="0.2">
      <c r="A23" s="32"/>
      <c r="B23" s="68"/>
      <c r="C23" s="34"/>
      <c r="D23" s="35"/>
      <c r="E23" s="36"/>
      <c r="F23" s="39"/>
      <c r="G23" s="6"/>
      <c r="H23" s="37"/>
    </row>
    <row r="24" spans="1:8" s="1" customFormat="1" ht="12" x14ac:dyDescent="0.2">
      <c r="A24" s="91" t="s">
        <v>117</v>
      </c>
      <c r="B24" s="104"/>
      <c r="C24" s="104"/>
      <c r="D24" s="104"/>
      <c r="E24" s="104"/>
      <c r="F24" s="104"/>
      <c r="G24" s="36">
        <v>0</v>
      </c>
      <c r="H24" s="37">
        <v>0</v>
      </c>
    </row>
    <row r="25" spans="1:8" s="1" customFormat="1" ht="12" x14ac:dyDescent="0.2">
      <c r="A25" s="26"/>
      <c r="B25" s="21"/>
      <c r="C25" s="26"/>
      <c r="D25" s="27"/>
      <c r="E25" s="28"/>
      <c r="F25" s="27"/>
      <c r="G25" s="27"/>
      <c r="H25" s="28"/>
    </row>
    <row r="26" spans="1:8" s="1" customFormat="1" ht="12" x14ac:dyDescent="0.2">
      <c r="A26" s="100" t="s">
        <v>118</v>
      </c>
      <c r="B26" s="100"/>
      <c r="C26" s="100"/>
      <c r="D26" s="100"/>
      <c r="E26" s="100"/>
      <c r="F26" s="100"/>
      <c r="G26" s="100"/>
      <c r="H26" s="100"/>
    </row>
    <row r="27" spans="1:8" s="1" customFormat="1" ht="13.5" customHeight="1" x14ac:dyDescent="0.2">
      <c r="A27" s="65" t="s">
        <v>7</v>
      </c>
      <c r="B27" s="100" t="s">
        <v>8</v>
      </c>
      <c r="C27" s="100"/>
      <c r="D27" s="65" t="s">
        <v>119</v>
      </c>
      <c r="E27" s="65" t="s">
        <v>120</v>
      </c>
      <c r="F27" s="65" t="s">
        <v>99</v>
      </c>
      <c r="G27" s="65" t="s">
        <v>100</v>
      </c>
      <c r="H27" s="31" t="s">
        <v>101</v>
      </c>
    </row>
    <row r="28" spans="1:8" s="1" customFormat="1" ht="12.75" customHeight="1" x14ac:dyDescent="0.2">
      <c r="A28" s="32" t="s">
        <v>141</v>
      </c>
      <c r="B28" s="94" t="s">
        <v>369</v>
      </c>
      <c r="C28" s="94"/>
      <c r="D28" s="36">
        <v>1</v>
      </c>
      <c r="E28" s="36">
        <v>4.09</v>
      </c>
      <c r="F28" s="35">
        <v>0.08</v>
      </c>
      <c r="G28" s="36">
        <f>+ROUND(F28*E28*D28,2)</f>
        <v>0.33</v>
      </c>
      <c r="H28" s="37">
        <f t="shared" ref="H28:H31" si="2">+G28/$H$34</f>
        <v>2.4549918166939448E-3</v>
      </c>
    </row>
    <row r="29" spans="1:8" s="1" customFormat="1" ht="21.75" customHeight="1" x14ac:dyDescent="0.2">
      <c r="A29" s="32" t="s">
        <v>156</v>
      </c>
      <c r="B29" s="94" t="s">
        <v>370</v>
      </c>
      <c r="C29" s="94"/>
      <c r="D29" s="36">
        <v>1</v>
      </c>
      <c r="E29" s="36">
        <v>4.29</v>
      </c>
      <c r="F29" s="35">
        <v>0.08</v>
      </c>
      <c r="G29" s="36">
        <f>+ROUND(F29*E29*D29,2)</f>
        <v>0.34</v>
      </c>
      <c r="H29" s="37">
        <f t="shared" si="2"/>
        <v>2.5293855081089129E-3</v>
      </c>
    </row>
    <row r="30" spans="1:8" s="1" customFormat="1" ht="12" x14ac:dyDescent="0.2">
      <c r="A30" s="32" t="s">
        <v>157</v>
      </c>
      <c r="B30" s="94" t="s">
        <v>396</v>
      </c>
      <c r="C30" s="94"/>
      <c r="D30" s="36">
        <v>4</v>
      </c>
      <c r="E30" s="36">
        <v>3.87</v>
      </c>
      <c r="F30" s="35">
        <v>0.8</v>
      </c>
      <c r="G30" s="36">
        <f>+ROUND(F30*E30*D30,2)</f>
        <v>12.38</v>
      </c>
      <c r="H30" s="37">
        <f t="shared" si="2"/>
        <v>9.2099389971730408E-2</v>
      </c>
    </row>
    <row r="31" spans="1:8" s="1" customFormat="1" ht="12" x14ac:dyDescent="0.2">
      <c r="A31" s="32" t="s">
        <v>140</v>
      </c>
      <c r="B31" s="94" t="s">
        <v>135</v>
      </c>
      <c r="C31" s="94"/>
      <c r="D31" s="36">
        <v>6</v>
      </c>
      <c r="E31" s="36">
        <v>3.83</v>
      </c>
      <c r="F31" s="35">
        <v>0.8</v>
      </c>
      <c r="G31" s="36">
        <f>+ROUND(F31*E31*D31,2)</f>
        <v>18.38</v>
      </c>
      <c r="H31" s="37">
        <f t="shared" si="2"/>
        <v>0.1367356048207112</v>
      </c>
    </row>
    <row r="32" spans="1:8" s="1" customFormat="1" ht="12" x14ac:dyDescent="0.2">
      <c r="A32" s="91" t="s">
        <v>125</v>
      </c>
      <c r="B32" s="91"/>
      <c r="C32" s="91"/>
      <c r="D32" s="91"/>
      <c r="E32" s="91"/>
      <c r="F32" s="91"/>
      <c r="G32" s="36">
        <f>SUM(G28:G31)</f>
        <v>31.43</v>
      </c>
      <c r="H32" s="37">
        <f>+G32/$H$34</f>
        <v>0.23381937211724449</v>
      </c>
    </row>
    <row r="33" spans="1:8" s="1" customFormat="1" ht="12" x14ac:dyDescent="0.2">
      <c r="A33" s="26"/>
      <c r="B33" s="21"/>
      <c r="C33" s="26"/>
      <c r="D33" s="27"/>
      <c r="E33" s="28"/>
      <c r="F33" s="27"/>
      <c r="G33" s="27"/>
      <c r="H33" s="28"/>
    </row>
    <row r="34" spans="1:8" s="1" customFormat="1" ht="12" x14ac:dyDescent="0.2">
      <c r="A34" s="92" t="s">
        <v>126</v>
      </c>
      <c r="B34" s="93"/>
      <c r="C34" s="93"/>
      <c r="D34" s="93"/>
      <c r="E34" s="93"/>
      <c r="F34" s="93"/>
      <c r="G34" s="67"/>
      <c r="H34" s="20">
        <f>+G32+G19+G13</f>
        <v>134.41999999999999</v>
      </c>
    </row>
    <row r="35" spans="1:8" s="1" customFormat="1" ht="12" x14ac:dyDescent="0.2">
      <c r="A35" s="66"/>
      <c r="B35" s="67"/>
      <c r="C35" s="67"/>
      <c r="D35" s="67"/>
      <c r="E35" s="67"/>
      <c r="F35" s="67"/>
      <c r="G35" s="67"/>
      <c r="H35" s="20"/>
    </row>
    <row r="36" spans="1:8" s="1" customFormat="1" ht="12" x14ac:dyDescent="0.2">
      <c r="A36" s="97" t="s">
        <v>127</v>
      </c>
      <c r="B36" s="98"/>
      <c r="C36" s="98"/>
      <c r="D36" s="98"/>
      <c r="E36" s="98"/>
      <c r="F36" s="98"/>
      <c r="G36" s="98"/>
      <c r="H36" s="99"/>
    </row>
    <row r="37" spans="1:8" s="1" customFormat="1" ht="12" x14ac:dyDescent="0.2">
      <c r="A37" s="92" t="s">
        <v>128</v>
      </c>
      <c r="B37" s="93"/>
      <c r="C37" s="93"/>
      <c r="D37" s="93"/>
      <c r="E37" s="93"/>
      <c r="F37" s="93"/>
      <c r="G37" s="78"/>
      <c r="H37" s="20">
        <f>+ROUND(H34*0.2,2)</f>
        <v>26.88</v>
      </c>
    </row>
    <row r="38" spans="1:8" s="1" customFormat="1" ht="12" x14ac:dyDescent="0.2">
      <c r="A38" s="26"/>
      <c r="B38" s="21"/>
      <c r="C38" s="26"/>
      <c r="D38" s="27"/>
      <c r="E38" s="28"/>
      <c r="F38" s="27"/>
      <c r="G38" s="27"/>
      <c r="H38" s="28"/>
    </row>
    <row r="39" spans="1:8" s="1" customFormat="1" ht="12" x14ac:dyDescent="0.2">
      <c r="A39" s="102" t="s">
        <v>129</v>
      </c>
      <c r="B39" s="103"/>
      <c r="C39" s="103"/>
      <c r="D39" s="103"/>
      <c r="E39" s="103"/>
      <c r="F39" s="103"/>
      <c r="G39" s="80"/>
      <c r="H39" s="43">
        <f>+H37+H34</f>
        <v>161.29999999999998</v>
      </c>
    </row>
    <row r="40" spans="1:8" s="1" customFormat="1" ht="12" x14ac:dyDescent="0.2">
      <c r="A40" s="44"/>
      <c r="B40" s="23"/>
      <c r="C40" s="24"/>
      <c r="D40" s="45"/>
      <c r="E40" s="25"/>
      <c r="F40" s="45"/>
      <c r="G40" s="45"/>
      <c r="H40" s="25"/>
    </row>
    <row r="41" spans="1:8" s="1" customFormat="1" ht="12" x14ac:dyDescent="0.2">
      <c r="A41" s="46" t="s">
        <v>90</v>
      </c>
      <c r="B41" s="47" t="str">
        <f>+[1]!NumLetras(H39,"DÓLAR")</f>
        <v xml:space="preserve"> CIENTO SESENTA Y UN 30/100 </v>
      </c>
      <c r="C41" s="48"/>
      <c r="D41" s="49"/>
      <c r="E41" s="49"/>
      <c r="F41" s="49"/>
      <c r="G41" s="49"/>
      <c r="H41" s="49"/>
    </row>
  </sheetData>
  <sheetProtection formatCells="0" formatColumns="0" formatRows="0" insertColumns="0" insertRows="0" insertHyperlinks="0" deleteColumns="0" deleteRows="0" sort="0" autoFilter="0" pivotTables="0"/>
  <mergeCells count="24">
    <mergeCell ref="A39:F39"/>
    <mergeCell ref="A24:F24"/>
    <mergeCell ref="A26:H26"/>
    <mergeCell ref="B27:C27"/>
    <mergeCell ref="B28:C28"/>
    <mergeCell ref="B29:C29"/>
    <mergeCell ref="B30:C30"/>
    <mergeCell ref="B31:C31"/>
    <mergeCell ref="A32:F32"/>
    <mergeCell ref="A34:F34"/>
    <mergeCell ref="A36:H36"/>
    <mergeCell ref="A37:F37"/>
    <mergeCell ref="A21:H21"/>
    <mergeCell ref="A1:H1"/>
    <mergeCell ref="B2:D2"/>
    <mergeCell ref="F2:H2"/>
    <mergeCell ref="B3:H3"/>
    <mergeCell ref="B4:H4"/>
    <mergeCell ref="B5:H5"/>
    <mergeCell ref="A7:H7"/>
    <mergeCell ref="A9:H9"/>
    <mergeCell ref="A13:F13"/>
    <mergeCell ref="A15:H15"/>
    <mergeCell ref="A19:F19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topLeftCell="A10" workbookViewId="0">
      <selection activeCell="H11" sqref="H11:H12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51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24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16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33" t="s">
        <v>139</v>
      </c>
      <c r="C11" s="34" t="s">
        <v>35</v>
      </c>
      <c r="D11" s="35">
        <v>3</v>
      </c>
      <c r="E11" s="36">
        <v>0.2</v>
      </c>
      <c r="F11" s="35">
        <v>0.2</v>
      </c>
      <c r="G11" s="36">
        <v>0.12</v>
      </c>
      <c r="H11" s="37">
        <f t="shared" ref="H11:H12" si="0">+G11/$H$32</f>
        <v>1.4457831325301207E-2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0.12</v>
      </c>
      <c r="H12" s="37">
        <f t="shared" si="0"/>
        <v>1.4457831325301207E-2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ht="24" x14ac:dyDescent="0.25">
      <c r="A16" s="32" t="s">
        <v>111</v>
      </c>
      <c r="B16" s="33" t="s">
        <v>112</v>
      </c>
      <c r="C16" s="34" t="s">
        <v>81</v>
      </c>
      <c r="D16" s="35">
        <v>1</v>
      </c>
      <c r="E16" s="36">
        <v>1.2</v>
      </c>
      <c r="F16" s="38"/>
      <c r="G16" s="36">
        <v>1.2</v>
      </c>
      <c r="H16" s="37">
        <f t="shared" ref="H16:H18" si="1">+G16/$H$32</f>
        <v>0.14457831325301207</v>
      </c>
    </row>
    <row r="17" spans="1:8" ht="36" x14ac:dyDescent="0.25">
      <c r="A17" s="50" t="s">
        <v>162</v>
      </c>
      <c r="B17" s="33" t="s">
        <v>163</v>
      </c>
      <c r="C17" s="34" t="s">
        <v>16</v>
      </c>
      <c r="D17" s="35">
        <v>1</v>
      </c>
      <c r="E17" s="36">
        <v>4.5</v>
      </c>
      <c r="F17" s="38"/>
      <c r="G17" s="36">
        <v>4.5</v>
      </c>
      <c r="H17" s="37">
        <f t="shared" si="1"/>
        <v>0.54216867469879526</v>
      </c>
    </row>
    <row r="18" spans="1:8" x14ac:dyDescent="0.25">
      <c r="A18" s="91" t="s">
        <v>113</v>
      </c>
      <c r="B18" s="91"/>
      <c r="C18" s="91"/>
      <c r="D18" s="91"/>
      <c r="E18" s="91"/>
      <c r="F18" s="91"/>
      <c r="G18" s="36">
        <v>5.7</v>
      </c>
      <c r="H18" s="37">
        <f t="shared" si="1"/>
        <v>0.68674698795180733</v>
      </c>
    </row>
    <row r="19" spans="1:8" x14ac:dyDescent="0.25">
      <c r="A19" s="26"/>
      <c r="B19" s="21"/>
      <c r="C19" s="26"/>
      <c r="D19" s="27"/>
      <c r="E19" s="28"/>
      <c r="F19" s="27"/>
      <c r="G19" s="27"/>
      <c r="H19" s="28"/>
    </row>
    <row r="20" spans="1:8" x14ac:dyDescent="0.25">
      <c r="A20" s="100" t="s">
        <v>114</v>
      </c>
      <c r="B20" s="100"/>
      <c r="C20" s="100"/>
      <c r="D20" s="100"/>
      <c r="E20" s="100"/>
      <c r="F20" s="100"/>
      <c r="G20" s="100"/>
      <c r="H20" s="100"/>
    </row>
    <row r="21" spans="1:8" x14ac:dyDescent="0.25">
      <c r="A21" s="29" t="s">
        <v>7</v>
      </c>
      <c r="B21" s="29" t="s">
        <v>8</v>
      </c>
      <c r="C21" s="29" t="s">
        <v>9</v>
      </c>
      <c r="D21" s="29" t="s">
        <v>10</v>
      </c>
      <c r="E21" s="29" t="s">
        <v>115</v>
      </c>
      <c r="F21" s="29" t="s">
        <v>116</v>
      </c>
      <c r="G21" s="29" t="s">
        <v>100</v>
      </c>
      <c r="H21" s="31" t="s">
        <v>101</v>
      </c>
    </row>
    <row r="22" spans="1:8" x14ac:dyDescent="0.25">
      <c r="A22" s="32"/>
      <c r="B22" s="33"/>
      <c r="C22" s="34"/>
      <c r="D22" s="35"/>
      <c r="E22" s="36"/>
      <c r="F22" s="39"/>
      <c r="G22" s="6"/>
      <c r="H22" s="37"/>
    </row>
    <row r="23" spans="1:8" x14ac:dyDescent="0.25">
      <c r="A23" s="91" t="s">
        <v>117</v>
      </c>
      <c r="B23" s="104"/>
      <c r="C23" s="104"/>
      <c r="D23" s="104"/>
      <c r="E23" s="104"/>
      <c r="F23" s="104"/>
      <c r="G23" s="36">
        <v>0</v>
      </c>
      <c r="H23" s="37">
        <v>0</v>
      </c>
    </row>
    <row r="24" spans="1:8" x14ac:dyDescent="0.25">
      <c r="A24" s="26"/>
      <c r="B24" s="21"/>
      <c r="C24" s="26"/>
      <c r="D24" s="27"/>
      <c r="E24" s="28"/>
      <c r="F24" s="27"/>
      <c r="G24" s="27"/>
      <c r="H24" s="28"/>
    </row>
    <row r="25" spans="1:8" x14ac:dyDescent="0.25">
      <c r="A25" s="100" t="s">
        <v>118</v>
      </c>
      <c r="B25" s="100"/>
      <c r="C25" s="100"/>
      <c r="D25" s="100"/>
      <c r="E25" s="100"/>
      <c r="F25" s="100"/>
      <c r="G25" s="100"/>
      <c r="H25" s="100"/>
    </row>
    <row r="26" spans="1:8" ht="13.5" customHeight="1" x14ac:dyDescent="0.25">
      <c r="A26" s="29" t="s">
        <v>7</v>
      </c>
      <c r="B26" s="100" t="s">
        <v>8</v>
      </c>
      <c r="C26" s="100"/>
      <c r="D26" s="29" t="s">
        <v>119</v>
      </c>
      <c r="E26" s="29" t="s">
        <v>120</v>
      </c>
      <c r="F26" s="29" t="s">
        <v>99</v>
      </c>
      <c r="G26" s="29" t="s">
        <v>100</v>
      </c>
      <c r="H26" s="31" t="s">
        <v>101</v>
      </c>
    </row>
    <row r="27" spans="1:8" ht="12.75" customHeight="1" x14ac:dyDescent="0.25">
      <c r="A27" s="32" t="s">
        <v>140</v>
      </c>
      <c r="B27" s="94" t="s">
        <v>135</v>
      </c>
      <c r="C27" s="94"/>
      <c r="D27" s="36">
        <v>2</v>
      </c>
      <c r="E27" s="36">
        <v>3.83</v>
      </c>
      <c r="F27" s="35">
        <v>0.2</v>
      </c>
      <c r="G27" s="36">
        <f>+ROUND(F27*E27*D27,2)</f>
        <v>1.53</v>
      </c>
      <c r="H27" s="37">
        <f t="shared" ref="H27:H29" si="2">+G27/$H$32</f>
        <v>0.18433734939759039</v>
      </c>
    </row>
    <row r="28" spans="1:8" ht="24" customHeight="1" x14ac:dyDescent="0.25">
      <c r="A28" s="32" t="s">
        <v>156</v>
      </c>
      <c r="B28" s="94" t="s">
        <v>370</v>
      </c>
      <c r="C28" s="94"/>
      <c r="D28" s="36">
        <v>1</v>
      </c>
      <c r="E28" s="36">
        <v>4.29</v>
      </c>
      <c r="F28" s="35">
        <v>0.2</v>
      </c>
      <c r="G28" s="36">
        <f>+ROUND(F28*E28*D28,2)</f>
        <v>0.86</v>
      </c>
      <c r="H28" s="37">
        <f t="shared" si="2"/>
        <v>0.10361445783132531</v>
      </c>
    </row>
    <row r="29" spans="1:8" x14ac:dyDescent="0.25">
      <c r="A29" s="32" t="s">
        <v>164</v>
      </c>
      <c r="B29" s="94" t="s">
        <v>229</v>
      </c>
      <c r="C29" s="94"/>
      <c r="D29" s="36">
        <v>1</v>
      </c>
      <c r="E29" s="36">
        <v>4.3</v>
      </c>
      <c r="F29" s="35">
        <v>0.02</v>
      </c>
      <c r="G29" s="36">
        <f>+ROUND(F29*E29*D29,2)</f>
        <v>0.09</v>
      </c>
      <c r="H29" s="37">
        <f t="shared" si="2"/>
        <v>1.0843373493975905E-2</v>
      </c>
    </row>
    <row r="30" spans="1:8" x14ac:dyDescent="0.25">
      <c r="A30" s="91" t="s">
        <v>125</v>
      </c>
      <c r="B30" s="91"/>
      <c r="C30" s="91"/>
      <c r="D30" s="91"/>
      <c r="E30" s="91"/>
      <c r="F30" s="91"/>
      <c r="G30" s="36">
        <f>SUM(G27:G29)</f>
        <v>2.48</v>
      </c>
      <c r="H30" s="37">
        <f>+G30/$H$32</f>
        <v>0.29879518072289163</v>
      </c>
    </row>
    <row r="31" spans="1:8" x14ac:dyDescent="0.25">
      <c r="A31" s="26"/>
      <c r="B31" s="21"/>
      <c r="C31" s="26"/>
      <c r="D31" s="27"/>
      <c r="E31" s="28"/>
      <c r="F31" s="27"/>
      <c r="G31" s="27"/>
      <c r="H31" s="28"/>
    </row>
    <row r="32" spans="1:8" x14ac:dyDescent="0.25">
      <c r="A32" s="92" t="s">
        <v>126</v>
      </c>
      <c r="B32" s="93"/>
      <c r="C32" s="93"/>
      <c r="D32" s="93"/>
      <c r="E32" s="93"/>
      <c r="F32" s="93"/>
      <c r="G32" s="41"/>
      <c r="H32" s="20">
        <f>+G30+G18+G12</f>
        <v>8.2999999999999989</v>
      </c>
    </row>
    <row r="33" spans="1:8" x14ac:dyDescent="0.25">
      <c r="A33" s="40"/>
      <c r="B33" s="41"/>
      <c r="C33" s="41"/>
      <c r="D33" s="41"/>
      <c r="E33" s="41"/>
      <c r="F33" s="41"/>
      <c r="G33" s="41"/>
      <c r="H33" s="20"/>
    </row>
    <row r="34" spans="1:8" x14ac:dyDescent="0.25">
      <c r="A34" s="97" t="s">
        <v>127</v>
      </c>
      <c r="B34" s="98"/>
      <c r="C34" s="98"/>
      <c r="D34" s="98"/>
      <c r="E34" s="98"/>
      <c r="F34" s="98"/>
      <c r="G34" s="98"/>
      <c r="H34" s="99"/>
    </row>
    <row r="35" spans="1:8" x14ac:dyDescent="0.25">
      <c r="A35" s="92" t="s">
        <v>128</v>
      </c>
      <c r="B35" s="93"/>
      <c r="C35" s="93"/>
      <c r="D35" s="93"/>
      <c r="E35" s="93"/>
      <c r="F35" s="93"/>
      <c r="G35" s="78"/>
      <c r="H35" s="20">
        <f>+ROUND(H32*0.2,2)</f>
        <v>1.66</v>
      </c>
    </row>
    <row r="36" spans="1:8" x14ac:dyDescent="0.25">
      <c r="A36" s="26"/>
      <c r="B36" s="21"/>
      <c r="C36" s="26"/>
      <c r="D36" s="27"/>
      <c r="E36" s="28"/>
      <c r="F36" s="27"/>
      <c r="G36" s="27"/>
      <c r="H36" s="28"/>
    </row>
    <row r="37" spans="1:8" x14ac:dyDescent="0.25">
      <c r="A37" s="102" t="s">
        <v>129</v>
      </c>
      <c r="B37" s="103"/>
      <c r="C37" s="103"/>
      <c r="D37" s="103"/>
      <c r="E37" s="103"/>
      <c r="F37" s="103"/>
      <c r="G37" s="80"/>
      <c r="H37" s="43">
        <f>+H35+H32</f>
        <v>9.9599999999999991</v>
      </c>
    </row>
    <row r="38" spans="1:8" x14ac:dyDescent="0.25">
      <c r="A38" s="44"/>
      <c r="B38" s="23"/>
      <c r="C38" s="24"/>
      <c r="D38" s="45"/>
      <c r="E38" s="25"/>
      <c r="F38" s="45"/>
      <c r="G38" s="45"/>
      <c r="H38" s="25"/>
    </row>
    <row r="39" spans="1:8" x14ac:dyDescent="0.25">
      <c r="A39" s="46" t="s">
        <v>90</v>
      </c>
      <c r="B39" s="47" t="str">
        <f>+[1]!NumLetras(H37,"DÓLAR")</f>
        <v xml:space="preserve"> NUEVE 96/100 </v>
      </c>
      <c r="C39" s="48"/>
      <c r="D39" s="49"/>
      <c r="E39" s="49"/>
      <c r="F39" s="49"/>
      <c r="G39" s="49"/>
      <c r="H39" s="49"/>
    </row>
  </sheetData>
  <sheetProtection formatCells="0" formatColumns="0" formatRows="0" insertColumns="0" insertRows="0" insertHyperlinks="0" deleteColumns="0" deleteRows="0" sort="0" autoFilter="0" pivotTables="0"/>
  <mergeCells count="23">
    <mergeCell ref="A37:F37"/>
    <mergeCell ref="B26:C26"/>
    <mergeCell ref="A20:H20"/>
    <mergeCell ref="A23:F23"/>
    <mergeCell ref="A25:H25"/>
    <mergeCell ref="A30:F30"/>
    <mergeCell ref="A32:F32"/>
    <mergeCell ref="A34:H34"/>
    <mergeCell ref="B27:C27"/>
    <mergeCell ref="A18:F18"/>
    <mergeCell ref="A35:F35"/>
    <mergeCell ref="B28:C28"/>
    <mergeCell ref="B29:C29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opLeftCell="A13" workbookViewId="0">
      <selection activeCell="H11" sqref="H11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52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27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16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33" t="s">
        <v>139</v>
      </c>
      <c r="C11" s="34" t="s">
        <v>35</v>
      </c>
      <c r="D11" s="35">
        <v>2</v>
      </c>
      <c r="E11" s="36">
        <v>0.2</v>
      </c>
      <c r="F11" s="35">
        <v>0.1</v>
      </c>
      <c r="G11" s="36">
        <v>0.04</v>
      </c>
      <c r="H11" s="37">
        <f t="shared" ref="H11:H12" si="0">+G11/$H$31</f>
        <v>8.6956521739130418E-3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0.04</v>
      </c>
      <c r="H12" s="37">
        <f t="shared" si="0"/>
        <v>8.6956521739130418E-3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ht="24" x14ac:dyDescent="0.25">
      <c r="A16" s="32" t="s">
        <v>171</v>
      </c>
      <c r="B16" s="33" t="s">
        <v>172</v>
      </c>
      <c r="C16" s="34" t="s">
        <v>16</v>
      </c>
      <c r="D16" s="35">
        <v>1</v>
      </c>
      <c r="E16" s="36">
        <v>3.75</v>
      </c>
      <c r="F16" s="38"/>
      <c r="G16" s="36">
        <v>3.75</v>
      </c>
      <c r="H16" s="37">
        <f t="shared" ref="H16:H17" si="1">+G16/$H$31</f>
        <v>0.81521739130434778</v>
      </c>
    </row>
    <row r="17" spans="1:8" x14ac:dyDescent="0.25">
      <c r="A17" s="91" t="s">
        <v>113</v>
      </c>
      <c r="B17" s="91"/>
      <c r="C17" s="91"/>
      <c r="D17" s="91"/>
      <c r="E17" s="91"/>
      <c r="F17" s="91"/>
      <c r="G17" s="36">
        <v>3.75</v>
      </c>
      <c r="H17" s="37">
        <f t="shared" si="1"/>
        <v>0.81521739130434778</v>
      </c>
    </row>
    <row r="18" spans="1:8" x14ac:dyDescent="0.25">
      <c r="A18" s="26"/>
      <c r="B18" s="21"/>
      <c r="C18" s="26"/>
      <c r="D18" s="27"/>
      <c r="E18" s="28"/>
      <c r="F18" s="27"/>
      <c r="G18" s="27"/>
      <c r="H18" s="28"/>
    </row>
    <row r="19" spans="1:8" x14ac:dyDescent="0.25">
      <c r="A19" s="100" t="s">
        <v>114</v>
      </c>
      <c r="B19" s="100"/>
      <c r="C19" s="100"/>
      <c r="D19" s="100"/>
      <c r="E19" s="100"/>
      <c r="F19" s="100"/>
      <c r="G19" s="100"/>
      <c r="H19" s="100"/>
    </row>
    <row r="20" spans="1:8" x14ac:dyDescent="0.25">
      <c r="A20" s="29" t="s">
        <v>7</v>
      </c>
      <c r="B20" s="29" t="s">
        <v>8</v>
      </c>
      <c r="C20" s="29" t="s">
        <v>9</v>
      </c>
      <c r="D20" s="29" t="s">
        <v>10</v>
      </c>
      <c r="E20" s="29" t="s">
        <v>115</v>
      </c>
      <c r="F20" s="29" t="s">
        <v>116</v>
      </c>
      <c r="G20" s="29" t="s">
        <v>100</v>
      </c>
      <c r="H20" s="31" t="s">
        <v>101</v>
      </c>
    </row>
    <row r="21" spans="1:8" x14ac:dyDescent="0.25">
      <c r="A21" s="32"/>
      <c r="B21" s="33"/>
      <c r="C21" s="34"/>
      <c r="D21" s="35"/>
      <c r="E21" s="36"/>
      <c r="F21" s="39"/>
      <c r="G21" s="6"/>
      <c r="H21" s="37"/>
    </row>
    <row r="22" spans="1:8" x14ac:dyDescent="0.25">
      <c r="A22" s="91" t="s">
        <v>117</v>
      </c>
      <c r="B22" s="104"/>
      <c r="C22" s="104"/>
      <c r="D22" s="104"/>
      <c r="E22" s="104"/>
      <c r="F22" s="104"/>
      <c r="G22" s="36">
        <v>0</v>
      </c>
      <c r="H22" s="37">
        <v>0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118</v>
      </c>
      <c r="B24" s="100"/>
      <c r="C24" s="100"/>
      <c r="D24" s="100"/>
      <c r="E24" s="100"/>
      <c r="F24" s="100"/>
      <c r="G24" s="100"/>
      <c r="H24" s="100"/>
    </row>
    <row r="25" spans="1:8" ht="13.5" customHeight="1" x14ac:dyDescent="0.25">
      <c r="A25" s="29" t="s">
        <v>7</v>
      </c>
      <c r="B25" s="100" t="s">
        <v>8</v>
      </c>
      <c r="C25" s="100"/>
      <c r="D25" s="29" t="s">
        <v>119</v>
      </c>
      <c r="E25" s="29" t="s">
        <v>120</v>
      </c>
      <c r="F25" s="29" t="s">
        <v>99</v>
      </c>
      <c r="G25" s="29" t="s">
        <v>100</v>
      </c>
      <c r="H25" s="31" t="s">
        <v>101</v>
      </c>
    </row>
    <row r="26" spans="1:8" ht="24.75" customHeight="1" x14ac:dyDescent="0.25">
      <c r="A26" s="32" t="s">
        <v>156</v>
      </c>
      <c r="B26" s="94" t="s">
        <v>370</v>
      </c>
      <c r="C26" s="94"/>
      <c r="D26" s="36">
        <v>1</v>
      </c>
      <c r="E26" s="36">
        <v>4.29</v>
      </c>
      <c r="F26" s="35">
        <v>0.01</v>
      </c>
      <c r="G26" s="36">
        <f>+ROUND(F26*E26*D26,2)</f>
        <v>0.04</v>
      </c>
      <c r="H26" s="37">
        <f t="shared" ref="H26:H28" si="2">+G26/$H$31</f>
        <v>8.6956521739130418E-3</v>
      </c>
    </row>
    <row r="27" spans="1:8" x14ac:dyDescent="0.25">
      <c r="A27" s="32" t="s">
        <v>157</v>
      </c>
      <c r="B27" s="94" t="s">
        <v>396</v>
      </c>
      <c r="C27" s="94"/>
      <c r="D27" s="36">
        <v>1</v>
      </c>
      <c r="E27" s="36">
        <v>3.87</v>
      </c>
      <c r="F27" s="35">
        <v>0.1</v>
      </c>
      <c r="G27" s="36">
        <f>+ROUND(F27*E27*D27,2)</f>
        <v>0.39</v>
      </c>
      <c r="H27" s="37">
        <f t="shared" si="2"/>
        <v>8.478260869565217E-2</v>
      </c>
    </row>
    <row r="28" spans="1:8" x14ac:dyDescent="0.25">
      <c r="A28" s="32" t="s">
        <v>140</v>
      </c>
      <c r="B28" s="94" t="s">
        <v>135</v>
      </c>
      <c r="C28" s="94"/>
      <c r="D28" s="36">
        <v>1</v>
      </c>
      <c r="E28" s="36">
        <v>3.83</v>
      </c>
      <c r="F28" s="35">
        <v>0.1</v>
      </c>
      <c r="G28" s="36">
        <f>+ROUND(F28*E28*D28,2)</f>
        <v>0.38</v>
      </c>
      <c r="H28" s="37">
        <f t="shared" si="2"/>
        <v>8.2608695652173908E-2</v>
      </c>
    </row>
    <row r="29" spans="1:8" x14ac:dyDescent="0.25">
      <c r="A29" s="91" t="s">
        <v>125</v>
      </c>
      <c r="B29" s="91"/>
      <c r="C29" s="91"/>
      <c r="D29" s="91"/>
      <c r="E29" s="91"/>
      <c r="F29" s="91"/>
      <c r="G29" s="36">
        <f>SUM(G26:G28)</f>
        <v>0.81</v>
      </c>
      <c r="H29" s="37">
        <f>+G29/$H$31</f>
        <v>0.17608695652173911</v>
      </c>
    </row>
    <row r="30" spans="1:8" x14ac:dyDescent="0.25">
      <c r="A30" s="26"/>
      <c r="B30" s="21"/>
      <c r="C30" s="26"/>
      <c r="D30" s="27"/>
      <c r="E30" s="28"/>
      <c r="F30" s="27"/>
      <c r="G30" s="27"/>
      <c r="H30" s="28"/>
    </row>
    <row r="31" spans="1:8" x14ac:dyDescent="0.25">
      <c r="A31" s="92" t="s">
        <v>126</v>
      </c>
      <c r="B31" s="93"/>
      <c r="C31" s="93"/>
      <c r="D31" s="93"/>
      <c r="E31" s="93"/>
      <c r="F31" s="93"/>
      <c r="G31" s="41"/>
      <c r="H31" s="20">
        <f>+G29+G17+G12</f>
        <v>4.6000000000000005</v>
      </c>
    </row>
    <row r="32" spans="1:8" x14ac:dyDescent="0.25">
      <c r="A32" s="40"/>
      <c r="B32" s="41"/>
      <c r="C32" s="41"/>
      <c r="D32" s="41"/>
      <c r="E32" s="41"/>
      <c r="F32" s="41"/>
      <c r="G32" s="41"/>
      <c r="H32" s="20"/>
    </row>
    <row r="33" spans="1:8" x14ac:dyDescent="0.25">
      <c r="A33" s="97" t="s">
        <v>127</v>
      </c>
      <c r="B33" s="98"/>
      <c r="C33" s="98"/>
      <c r="D33" s="98"/>
      <c r="E33" s="98"/>
      <c r="F33" s="98"/>
      <c r="G33" s="98"/>
      <c r="H33" s="99"/>
    </row>
    <row r="34" spans="1:8" x14ac:dyDescent="0.25">
      <c r="A34" s="92" t="s">
        <v>128</v>
      </c>
      <c r="B34" s="93"/>
      <c r="C34" s="93"/>
      <c r="D34" s="93"/>
      <c r="E34" s="93"/>
      <c r="F34" s="93"/>
      <c r="G34" s="78"/>
      <c r="H34" s="20">
        <f>+ROUND(H31*0.2,2)</f>
        <v>0.92</v>
      </c>
    </row>
    <row r="35" spans="1:8" x14ac:dyDescent="0.25">
      <c r="A35" s="26"/>
      <c r="B35" s="21"/>
      <c r="C35" s="26"/>
      <c r="D35" s="27"/>
      <c r="E35" s="28"/>
      <c r="F35" s="27"/>
      <c r="G35" s="27"/>
      <c r="H35" s="28"/>
    </row>
    <row r="36" spans="1:8" x14ac:dyDescent="0.25">
      <c r="A36" s="102" t="s">
        <v>129</v>
      </c>
      <c r="B36" s="103"/>
      <c r="C36" s="103"/>
      <c r="D36" s="103"/>
      <c r="E36" s="103"/>
      <c r="F36" s="103"/>
      <c r="G36" s="80"/>
      <c r="H36" s="43">
        <f>+H34+H31</f>
        <v>5.5200000000000005</v>
      </c>
    </row>
    <row r="37" spans="1:8" x14ac:dyDescent="0.25">
      <c r="A37" s="44"/>
      <c r="B37" s="23"/>
      <c r="C37" s="24"/>
      <c r="D37" s="45"/>
      <c r="E37" s="25"/>
      <c r="F37" s="45"/>
      <c r="G37" s="45"/>
      <c r="H37" s="25"/>
    </row>
    <row r="38" spans="1:8" x14ac:dyDescent="0.25">
      <c r="A38" s="46" t="s">
        <v>90</v>
      </c>
      <c r="B38" s="47" t="str">
        <f>+[1]!NumLetras(H36,"DÓLAR")</f>
        <v xml:space="preserve"> CINCO 52/100 </v>
      </c>
      <c r="C38" s="48"/>
      <c r="D38" s="49"/>
      <c r="E38" s="49"/>
      <c r="F38" s="49"/>
      <c r="G38" s="49"/>
      <c r="H38" s="49"/>
    </row>
  </sheetData>
  <sheetProtection formatCells="0" formatColumns="0" formatRows="0" insertColumns="0" insertRows="0" insertHyperlinks="0" deleteColumns="0" deleteRows="0" sort="0" autoFilter="0" pivotTables="0"/>
  <mergeCells count="23">
    <mergeCell ref="A36:F36"/>
    <mergeCell ref="B25:C25"/>
    <mergeCell ref="A19:H19"/>
    <mergeCell ref="A22:F22"/>
    <mergeCell ref="A24:H24"/>
    <mergeCell ref="A29:F29"/>
    <mergeCell ref="A31:F31"/>
    <mergeCell ref="A33:H33"/>
    <mergeCell ref="B26:C26"/>
    <mergeCell ref="A17:F17"/>
    <mergeCell ref="A34:F34"/>
    <mergeCell ref="B27:C27"/>
    <mergeCell ref="B28:C28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topLeftCell="A13" workbookViewId="0">
      <selection activeCell="H11" sqref="H11:H12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53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74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32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ht="24" x14ac:dyDescent="0.25">
      <c r="A11" s="32" t="s">
        <v>192</v>
      </c>
      <c r="B11" s="33" t="s">
        <v>193</v>
      </c>
      <c r="C11" s="34" t="s">
        <v>186</v>
      </c>
      <c r="D11" s="35" t="s">
        <v>187</v>
      </c>
      <c r="E11" s="36" t="s">
        <v>2</v>
      </c>
      <c r="F11" s="35" t="s">
        <v>2</v>
      </c>
      <c r="G11" s="36">
        <v>0.03</v>
      </c>
      <c r="H11" s="37">
        <f t="shared" ref="H11:H12" si="0">+G11/$H$33</f>
        <v>1.1363636363636362E-2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0.03</v>
      </c>
      <c r="H12" s="37">
        <f t="shared" si="0"/>
        <v>1.1363636363636362E-2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32" t="s">
        <v>102</v>
      </c>
      <c r="B16" s="33" t="s">
        <v>103</v>
      </c>
      <c r="C16" s="34" t="s">
        <v>35</v>
      </c>
      <c r="D16" s="35">
        <v>1</v>
      </c>
      <c r="E16" s="36">
        <v>2</v>
      </c>
      <c r="F16" s="38"/>
      <c r="G16" s="36">
        <v>2</v>
      </c>
      <c r="H16" s="37">
        <f t="shared" ref="H16:H19" si="1">+G16/$H$33</f>
        <v>0.75757575757575757</v>
      </c>
    </row>
    <row r="17" spans="1:8" x14ac:dyDescent="0.25">
      <c r="A17" s="50" t="s">
        <v>269</v>
      </c>
      <c r="B17" s="33" t="s">
        <v>270</v>
      </c>
      <c r="C17" s="34" t="s">
        <v>26</v>
      </c>
      <c r="D17" s="35">
        <v>5.0000000000000001E-3</v>
      </c>
      <c r="E17" s="36">
        <v>4.5</v>
      </c>
      <c r="F17" s="38"/>
      <c r="G17" s="36">
        <v>0.02</v>
      </c>
      <c r="H17" s="37">
        <f t="shared" si="1"/>
        <v>7.575757575757576E-3</v>
      </c>
    </row>
    <row r="18" spans="1:8" x14ac:dyDescent="0.25">
      <c r="A18" s="50" t="s">
        <v>271</v>
      </c>
      <c r="B18" s="33" t="s">
        <v>272</v>
      </c>
      <c r="C18" s="34" t="s">
        <v>26</v>
      </c>
      <c r="D18" s="35">
        <v>1</v>
      </c>
      <c r="E18" s="36">
        <v>0.02</v>
      </c>
      <c r="F18" s="38"/>
      <c r="G18" s="36">
        <v>0.02</v>
      </c>
      <c r="H18" s="37">
        <f t="shared" si="1"/>
        <v>7.575757575757576E-3</v>
      </c>
    </row>
    <row r="19" spans="1:8" x14ac:dyDescent="0.25">
      <c r="A19" s="91" t="s">
        <v>113</v>
      </c>
      <c r="B19" s="91"/>
      <c r="C19" s="91"/>
      <c r="D19" s="91"/>
      <c r="E19" s="91"/>
      <c r="F19" s="91"/>
      <c r="G19" s="36">
        <v>2.04</v>
      </c>
      <c r="H19" s="37">
        <f t="shared" si="1"/>
        <v>0.77272727272727271</v>
      </c>
    </row>
    <row r="20" spans="1:8" x14ac:dyDescent="0.25">
      <c r="A20" s="26"/>
      <c r="B20" s="21"/>
      <c r="C20" s="26"/>
      <c r="D20" s="27"/>
      <c r="E20" s="28"/>
      <c r="F20" s="27"/>
      <c r="G20" s="27"/>
      <c r="H20" s="28"/>
    </row>
    <row r="21" spans="1:8" x14ac:dyDescent="0.25">
      <c r="A21" s="100" t="s">
        <v>114</v>
      </c>
      <c r="B21" s="100"/>
      <c r="C21" s="100"/>
      <c r="D21" s="100"/>
      <c r="E21" s="100"/>
      <c r="F21" s="100"/>
      <c r="G21" s="100"/>
      <c r="H21" s="100"/>
    </row>
    <row r="22" spans="1:8" x14ac:dyDescent="0.25">
      <c r="A22" s="29" t="s">
        <v>7</v>
      </c>
      <c r="B22" s="29" t="s">
        <v>8</v>
      </c>
      <c r="C22" s="29" t="s">
        <v>9</v>
      </c>
      <c r="D22" s="29" t="s">
        <v>10</v>
      </c>
      <c r="E22" s="29" t="s">
        <v>115</v>
      </c>
      <c r="F22" s="29" t="s">
        <v>116</v>
      </c>
      <c r="G22" s="29" t="s">
        <v>100</v>
      </c>
      <c r="H22" s="31" t="s">
        <v>101</v>
      </c>
    </row>
    <row r="23" spans="1:8" x14ac:dyDescent="0.25">
      <c r="A23" s="32"/>
      <c r="B23" s="33"/>
      <c r="C23" s="34"/>
      <c r="D23" s="35"/>
      <c r="E23" s="36"/>
      <c r="F23" s="39"/>
      <c r="G23" s="6"/>
      <c r="H23" s="37"/>
    </row>
    <row r="24" spans="1:8" x14ac:dyDescent="0.25">
      <c r="A24" s="91" t="s">
        <v>117</v>
      </c>
      <c r="B24" s="104"/>
      <c r="C24" s="104"/>
      <c r="D24" s="104"/>
      <c r="E24" s="104"/>
      <c r="F24" s="104"/>
      <c r="G24" s="36">
        <v>0</v>
      </c>
      <c r="H24" s="37">
        <v>0</v>
      </c>
    </row>
    <row r="25" spans="1:8" x14ac:dyDescent="0.25">
      <c r="A25" s="26"/>
      <c r="B25" s="21"/>
      <c r="C25" s="26"/>
      <c r="D25" s="27"/>
      <c r="E25" s="28"/>
      <c r="F25" s="27"/>
      <c r="G25" s="27"/>
      <c r="H25" s="28"/>
    </row>
    <row r="26" spans="1:8" x14ac:dyDescent="0.25">
      <c r="A26" s="100" t="s">
        <v>118</v>
      </c>
      <c r="B26" s="100"/>
      <c r="C26" s="100"/>
      <c r="D26" s="100"/>
      <c r="E26" s="100"/>
      <c r="F26" s="100"/>
      <c r="G26" s="100"/>
      <c r="H26" s="100"/>
    </row>
    <row r="27" spans="1:8" ht="13.5" customHeight="1" x14ac:dyDescent="0.25">
      <c r="A27" s="29" t="s">
        <v>7</v>
      </c>
      <c r="B27" s="100" t="s">
        <v>8</v>
      </c>
      <c r="C27" s="100"/>
      <c r="D27" s="29" t="s">
        <v>119</v>
      </c>
      <c r="E27" s="29" t="s">
        <v>120</v>
      </c>
      <c r="F27" s="29" t="s">
        <v>99</v>
      </c>
      <c r="G27" s="29" t="s">
        <v>100</v>
      </c>
      <c r="H27" s="31" t="s">
        <v>101</v>
      </c>
    </row>
    <row r="28" spans="1:8" ht="12.75" customHeight="1" x14ac:dyDescent="0.25">
      <c r="A28" s="32" t="s">
        <v>140</v>
      </c>
      <c r="B28" s="94" t="s">
        <v>395</v>
      </c>
      <c r="C28" s="94"/>
      <c r="D28" s="36">
        <v>1</v>
      </c>
      <c r="E28" s="36">
        <v>3.83</v>
      </c>
      <c r="F28" s="35">
        <v>7.0000000000000007E-2</v>
      </c>
      <c r="G28" s="36">
        <f>+ROUND(F28*E28*D28,2)</f>
        <v>0.27</v>
      </c>
      <c r="H28" s="37">
        <f>+G28/$H$33</f>
        <v>0.10227272727272728</v>
      </c>
    </row>
    <row r="29" spans="1:8" x14ac:dyDescent="0.25">
      <c r="A29" s="32" t="s">
        <v>157</v>
      </c>
      <c r="B29" s="94" t="s">
        <v>399</v>
      </c>
      <c r="C29" s="94"/>
      <c r="D29" s="36">
        <v>1</v>
      </c>
      <c r="E29" s="36">
        <v>3.87</v>
      </c>
      <c r="F29" s="35">
        <v>7.0000000000000007E-2</v>
      </c>
      <c r="G29" s="36">
        <f>+ROUND(F29*E29*D29,2)</f>
        <v>0.27</v>
      </c>
      <c r="H29" s="37">
        <f t="shared" ref="H29:H31" si="2">+G29/$H$33</f>
        <v>0.10227272727272728</v>
      </c>
    </row>
    <row r="30" spans="1:8" ht="21.75" customHeight="1" x14ac:dyDescent="0.25">
      <c r="A30" s="32" t="s">
        <v>156</v>
      </c>
      <c r="B30" s="94" t="s">
        <v>191</v>
      </c>
      <c r="C30" s="94"/>
      <c r="D30" s="36">
        <v>1</v>
      </c>
      <c r="E30" s="36">
        <v>4.29</v>
      </c>
      <c r="F30" s="35">
        <v>7.0000000000000001E-3</v>
      </c>
      <c r="G30" s="36">
        <f>+ROUND(F30*E30*D30,2)</f>
        <v>0.03</v>
      </c>
      <c r="H30" s="37">
        <f t="shared" si="2"/>
        <v>1.1363636363636362E-2</v>
      </c>
    </row>
    <row r="31" spans="1:8" x14ac:dyDescent="0.25">
      <c r="A31" s="91" t="s">
        <v>125</v>
      </c>
      <c r="B31" s="91"/>
      <c r="C31" s="91"/>
      <c r="D31" s="91"/>
      <c r="E31" s="91"/>
      <c r="F31" s="91"/>
      <c r="G31" s="36">
        <f>SUM(G28:G30)</f>
        <v>0.57000000000000006</v>
      </c>
      <c r="H31" s="37">
        <f t="shared" si="2"/>
        <v>0.21590909090909091</v>
      </c>
    </row>
    <row r="32" spans="1:8" x14ac:dyDescent="0.25">
      <c r="A32" s="26"/>
      <c r="B32" s="21"/>
      <c r="C32" s="26"/>
      <c r="D32" s="27"/>
      <c r="E32" s="28"/>
      <c r="F32" s="27"/>
      <c r="G32" s="27"/>
      <c r="H32" s="28"/>
    </row>
    <row r="33" spans="1:8" x14ac:dyDescent="0.25">
      <c r="A33" s="92" t="s">
        <v>126</v>
      </c>
      <c r="B33" s="93"/>
      <c r="C33" s="93"/>
      <c r="D33" s="93"/>
      <c r="E33" s="93"/>
      <c r="F33" s="93"/>
      <c r="G33" s="41"/>
      <c r="H33" s="20">
        <f>+G31+G19+G12</f>
        <v>2.64</v>
      </c>
    </row>
    <row r="34" spans="1:8" x14ac:dyDescent="0.25">
      <c r="A34" s="40"/>
      <c r="B34" s="41"/>
      <c r="C34" s="41"/>
      <c r="D34" s="41"/>
      <c r="E34" s="41"/>
      <c r="F34" s="41"/>
      <c r="G34" s="41"/>
      <c r="H34" s="20"/>
    </row>
    <row r="35" spans="1:8" x14ac:dyDescent="0.25">
      <c r="A35" s="97" t="s">
        <v>127</v>
      </c>
      <c r="B35" s="98"/>
      <c r="C35" s="98"/>
      <c r="D35" s="98"/>
      <c r="E35" s="98"/>
      <c r="F35" s="98"/>
      <c r="G35" s="98"/>
      <c r="H35" s="99"/>
    </row>
    <row r="36" spans="1:8" x14ac:dyDescent="0.25">
      <c r="A36" s="92" t="s">
        <v>128</v>
      </c>
      <c r="B36" s="93"/>
      <c r="C36" s="93"/>
      <c r="D36" s="93"/>
      <c r="E36" s="93"/>
      <c r="F36" s="93"/>
      <c r="G36" s="78"/>
      <c r="H36" s="20">
        <f>+ROUND(H33*0.2,2)</f>
        <v>0.53</v>
      </c>
    </row>
    <row r="37" spans="1:8" x14ac:dyDescent="0.25">
      <c r="A37" s="26"/>
      <c r="B37" s="21"/>
      <c r="C37" s="26"/>
      <c r="D37" s="27"/>
      <c r="E37" s="28"/>
      <c r="F37" s="27"/>
      <c r="G37" s="27"/>
      <c r="H37" s="28"/>
    </row>
    <row r="38" spans="1:8" x14ac:dyDescent="0.25">
      <c r="A38" s="102" t="s">
        <v>129</v>
      </c>
      <c r="B38" s="103"/>
      <c r="C38" s="103"/>
      <c r="D38" s="103"/>
      <c r="E38" s="103"/>
      <c r="F38" s="103"/>
      <c r="G38" s="80"/>
      <c r="H38" s="43">
        <f>+H36+H33</f>
        <v>3.17</v>
      </c>
    </row>
    <row r="39" spans="1:8" x14ac:dyDescent="0.25">
      <c r="A39" s="44"/>
      <c r="B39" s="23"/>
      <c r="C39" s="24"/>
      <c r="D39" s="45"/>
      <c r="E39" s="25"/>
      <c r="F39" s="45"/>
      <c r="G39" s="45"/>
      <c r="H39" s="25"/>
    </row>
    <row r="40" spans="1:8" x14ac:dyDescent="0.25">
      <c r="A40" s="46" t="s">
        <v>90</v>
      </c>
      <c r="B40" s="47" t="str">
        <f>+[1]!NumLetras(H38,"DÓLAR")</f>
        <v xml:space="preserve"> TRES 17/100 </v>
      </c>
      <c r="C40" s="48"/>
      <c r="D40" s="49"/>
      <c r="E40" s="49"/>
      <c r="F40" s="49"/>
      <c r="G40" s="49"/>
      <c r="H40" s="49"/>
    </row>
  </sheetData>
  <sheetProtection formatCells="0" formatColumns="0" formatRows="0" insertColumns="0" insertRows="0" insertHyperlinks="0" deleteColumns="0" deleteRows="0" sort="0" autoFilter="0" pivotTables="0"/>
  <mergeCells count="23">
    <mergeCell ref="A38:F38"/>
    <mergeCell ref="B27:C27"/>
    <mergeCell ref="A21:H21"/>
    <mergeCell ref="A24:F24"/>
    <mergeCell ref="A26:H26"/>
    <mergeCell ref="A31:F31"/>
    <mergeCell ref="A33:F33"/>
    <mergeCell ref="A35:H35"/>
    <mergeCell ref="B28:C28"/>
    <mergeCell ref="A19:F19"/>
    <mergeCell ref="A36:F36"/>
    <mergeCell ref="B29:C29"/>
    <mergeCell ref="B30:C30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opLeftCell="A8" workbookViewId="0">
      <selection activeCell="H11" sqref="H11:H12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54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62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33" t="s">
        <v>139</v>
      </c>
      <c r="C11" s="34" t="s">
        <v>35</v>
      </c>
      <c r="D11" s="35">
        <v>1</v>
      </c>
      <c r="E11" s="36">
        <v>0.2</v>
      </c>
      <c r="F11" s="35">
        <v>1.35</v>
      </c>
      <c r="G11" s="36">
        <v>0.27</v>
      </c>
      <c r="H11" s="37">
        <f t="shared" ref="H11:H12" si="0">+G11/$H$29</f>
        <v>2.5447690857681435E-2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0.27</v>
      </c>
      <c r="H12" s="37">
        <f t="shared" si="0"/>
        <v>2.5447690857681435E-2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50"/>
      <c r="B16" s="33"/>
      <c r="C16" s="34"/>
      <c r="D16" s="35"/>
      <c r="E16" s="36"/>
      <c r="F16" s="38"/>
      <c r="G16" s="36"/>
      <c r="H16" s="37"/>
    </row>
    <row r="17" spans="1:8" x14ac:dyDescent="0.25">
      <c r="A17" s="91" t="s">
        <v>113</v>
      </c>
      <c r="B17" s="91"/>
      <c r="C17" s="91"/>
      <c r="D17" s="91"/>
      <c r="E17" s="91"/>
      <c r="F17" s="91"/>
      <c r="G17" s="36">
        <v>0</v>
      </c>
      <c r="H17" s="37">
        <v>0</v>
      </c>
    </row>
    <row r="18" spans="1:8" x14ac:dyDescent="0.25">
      <c r="A18" s="26"/>
      <c r="B18" s="21"/>
      <c r="C18" s="26"/>
      <c r="D18" s="27"/>
      <c r="E18" s="28"/>
      <c r="F18" s="27"/>
      <c r="G18" s="27"/>
      <c r="H18" s="28"/>
    </row>
    <row r="19" spans="1:8" x14ac:dyDescent="0.25">
      <c r="A19" s="100" t="s">
        <v>114</v>
      </c>
      <c r="B19" s="100"/>
      <c r="C19" s="100"/>
      <c r="D19" s="100"/>
      <c r="E19" s="100"/>
      <c r="F19" s="100"/>
      <c r="G19" s="100"/>
      <c r="H19" s="100"/>
    </row>
    <row r="20" spans="1:8" x14ac:dyDescent="0.25">
      <c r="A20" s="29" t="s">
        <v>7</v>
      </c>
      <c r="B20" s="29" t="s">
        <v>8</v>
      </c>
      <c r="C20" s="29" t="s">
        <v>9</v>
      </c>
      <c r="D20" s="29" t="s">
        <v>10</v>
      </c>
      <c r="E20" s="29" t="s">
        <v>115</v>
      </c>
      <c r="F20" s="29" t="s">
        <v>116</v>
      </c>
      <c r="G20" s="29" t="s">
        <v>100</v>
      </c>
      <c r="H20" s="31" t="s">
        <v>101</v>
      </c>
    </row>
    <row r="21" spans="1:8" x14ac:dyDescent="0.25">
      <c r="A21" s="32"/>
      <c r="B21" s="33"/>
      <c r="C21" s="34"/>
      <c r="D21" s="35"/>
      <c r="E21" s="36"/>
      <c r="F21" s="39"/>
      <c r="G21" s="6"/>
      <c r="H21" s="37"/>
    </row>
    <row r="22" spans="1:8" x14ac:dyDescent="0.25">
      <c r="A22" s="91" t="s">
        <v>117</v>
      </c>
      <c r="B22" s="104"/>
      <c r="C22" s="104"/>
      <c r="D22" s="104"/>
      <c r="E22" s="104"/>
      <c r="F22" s="104"/>
      <c r="G22" s="36">
        <v>0</v>
      </c>
      <c r="H22" s="37">
        <v>0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118</v>
      </c>
      <c r="B24" s="100"/>
      <c r="C24" s="100"/>
      <c r="D24" s="100"/>
      <c r="E24" s="100"/>
      <c r="F24" s="100"/>
      <c r="G24" s="100"/>
      <c r="H24" s="100"/>
    </row>
    <row r="25" spans="1:8" ht="13.5" customHeight="1" x14ac:dyDescent="0.25">
      <c r="A25" s="29" t="s">
        <v>7</v>
      </c>
      <c r="B25" s="100" t="s">
        <v>8</v>
      </c>
      <c r="C25" s="100"/>
      <c r="D25" s="29" t="s">
        <v>119</v>
      </c>
      <c r="E25" s="29" t="s">
        <v>120</v>
      </c>
      <c r="F25" s="29" t="s">
        <v>99</v>
      </c>
      <c r="G25" s="29" t="s">
        <v>100</v>
      </c>
      <c r="H25" s="31" t="s">
        <v>101</v>
      </c>
    </row>
    <row r="26" spans="1:8" ht="12.75" customHeight="1" x14ac:dyDescent="0.25">
      <c r="A26" s="32" t="s">
        <v>140</v>
      </c>
      <c r="B26" s="94" t="s">
        <v>135</v>
      </c>
      <c r="C26" s="94"/>
      <c r="D26" s="36">
        <v>2</v>
      </c>
      <c r="E26" s="36">
        <v>3.83</v>
      </c>
      <c r="F26" s="35">
        <v>1.35</v>
      </c>
      <c r="G26" s="36">
        <f>+ROUND(F26*E26*D26,2)</f>
        <v>10.34</v>
      </c>
      <c r="H26" s="37">
        <f>+G26/$H$29</f>
        <v>0.97455230914231861</v>
      </c>
    </row>
    <row r="27" spans="1:8" x14ac:dyDescent="0.25">
      <c r="A27" s="91" t="s">
        <v>125</v>
      </c>
      <c r="B27" s="91"/>
      <c r="C27" s="91"/>
      <c r="D27" s="91"/>
      <c r="E27" s="91"/>
      <c r="F27" s="91"/>
      <c r="G27" s="36">
        <f>SUM(G26)</f>
        <v>10.34</v>
      </c>
      <c r="H27" s="37">
        <f>+G27/$H$29</f>
        <v>0.97455230914231861</v>
      </c>
    </row>
    <row r="28" spans="1:8" x14ac:dyDescent="0.25">
      <c r="A28" s="26"/>
      <c r="B28" s="21"/>
      <c r="C28" s="26"/>
      <c r="D28" s="27"/>
      <c r="E28" s="28"/>
      <c r="F28" s="27"/>
      <c r="G28" s="27"/>
      <c r="H28" s="28"/>
    </row>
    <row r="29" spans="1:8" x14ac:dyDescent="0.25">
      <c r="A29" s="92" t="s">
        <v>126</v>
      </c>
      <c r="B29" s="93"/>
      <c r="C29" s="93"/>
      <c r="D29" s="93"/>
      <c r="E29" s="93"/>
      <c r="F29" s="93"/>
      <c r="G29" s="41"/>
      <c r="H29" s="20">
        <f>+G27+G12</f>
        <v>10.61</v>
      </c>
    </row>
    <row r="30" spans="1:8" x14ac:dyDescent="0.25">
      <c r="A30" s="40"/>
      <c r="B30" s="41"/>
      <c r="C30" s="41"/>
      <c r="D30" s="41"/>
      <c r="E30" s="41"/>
      <c r="F30" s="41"/>
      <c r="G30" s="41"/>
      <c r="H30" s="20"/>
    </row>
    <row r="31" spans="1:8" x14ac:dyDescent="0.25">
      <c r="A31" s="97" t="s">
        <v>127</v>
      </c>
      <c r="B31" s="98"/>
      <c r="C31" s="98"/>
      <c r="D31" s="98"/>
      <c r="E31" s="98"/>
      <c r="F31" s="98"/>
      <c r="G31" s="98"/>
      <c r="H31" s="99"/>
    </row>
    <row r="32" spans="1:8" x14ac:dyDescent="0.25">
      <c r="A32" s="92" t="s">
        <v>128</v>
      </c>
      <c r="B32" s="93"/>
      <c r="C32" s="93"/>
      <c r="D32" s="93"/>
      <c r="E32" s="93"/>
      <c r="F32" s="93"/>
      <c r="G32" s="78"/>
      <c r="H32" s="20">
        <f>+ROUND(H29*0.2,2)</f>
        <v>2.12</v>
      </c>
    </row>
    <row r="33" spans="1:8" x14ac:dyDescent="0.25">
      <c r="A33" s="26"/>
      <c r="B33" s="21"/>
      <c r="C33" s="26"/>
      <c r="D33" s="27"/>
      <c r="E33" s="28"/>
      <c r="F33" s="27"/>
      <c r="G33" s="27"/>
      <c r="H33" s="28"/>
    </row>
    <row r="34" spans="1:8" x14ac:dyDescent="0.25">
      <c r="A34" s="102" t="s">
        <v>129</v>
      </c>
      <c r="B34" s="103"/>
      <c r="C34" s="103"/>
      <c r="D34" s="103"/>
      <c r="E34" s="103"/>
      <c r="F34" s="103"/>
      <c r="G34" s="80"/>
      <c r="H34" s="43">
        <f>+H32+H29</f>
        <v>12.73</v>
      </c>
    </row>
    <row r="35" spans="1:8" x14ac:dyDescent="0.25">
      <c r="A35" s="44"/>
      <c r="B35" s="23"/>
      <c r="C35" s="24"/>
      <c r="D35" s="45"/>
      <c r="E35" s="25"/>
      <c r="F35" s="45"/>
      <c r="G35" s="45"/>
      <c r="H35" s="25"/>
    </row>
    <row r="36" spans="1:8" x14ac:dyDescent="0.25">
      <c r="A36" s="46" t="s">
        <v>90</v>
      </c>
      <c r="B36" s="47" t="str">
        <f>+[1]!NumLetras(H34,"DÓLAR")</f>
        <v xml:space="preserve"> DOCE 73/100 </v>
      </c>
      <c r="C36" s="48"/>
      <c r="D36" s="49"/>
      <c r="E36" s="49"/>
      <c r="F36" s="49"/>
      <c r="G36" s="49"/>
      <c r="H36" s="49"/>
    </row>
  </sheetData>
  <sheetProtection formatCells="0" formatColumns="0" formatRows="0" insertColumns="0" insertRows="0" insertHyperlinks="0" deleteColumns="0" deleteRows="0" sort="0" autoFilter="0" pivotTables="0"/>
  <mergeCells count="21">
    <mergeCell ref="A34:F34"/>
    <mergeCell ref="B25:C25"/>
    <mergeCell ref="A19:H19"/>
    <mergeCell ref="A22:F22"/>
    <mergeCell ref="A24:H24"/>
    <mergeCell ref="A27:F27"/>
    <mergeCell ref="A29:F29"/>
    <mergeCell ref="A31:H31"/>
    <mergeCell ref="B26:C26"/>
    <mergeCell ref="A17:F17"/>
    <mergeCell ref="A32:F32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topLeftCell="A19" workbookViewId="0">
      <selection activeCell="E29" sqref="E29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55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75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32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33" t="s">
        <v>139</v>
      </c>
      <c r="C11" s="34" t="s">
        <v>35</v>
      </c>
      <c r="D11" s="35">
        <v>1</v>
      </c>
      <c r="E11" s="36">
        <v>0.2</v>
      </c>
      <c r="F11" s="35">
        <v>0.5</v>
      </c>
      <c r="G11" s="36">
        <v>0.1</v>
      </c>
      <c r="H11" s="37">
        <f t="shared" ref="H11:H13" si="0">+G11/$H$32</f>
        <v>1.4306151645207439E-3</v>
      </c>
    </row>
    <row r="12" spans="1:8" x14ac:dyDescent="0.25">
      <c r="A12" s="32" t="s">
        <v>273</v>
      </c>
      <c r="B12" s="33" t="s">
        <v>198</v>
      </c>
      <c r="C12" s="34" t="s">
        <v>35</v>
      </c>
      <c r="D12" s="35">
        <v>1</v>
      </c>
      <c r="E12" s="36">
        <v>17.850000000000001</v>
      </c>
      <c r="F12" s="35">
        <v>0.5</v>
      </c>
      <c r="G12" s="36">
        <v>8.93</v>
      </c>
      <c r="H12" s="37">
        <f t="shared" si="0"/>
        <v>0.12775393419170242</v>
      </c>
    </row>
    <row r="13" spans="1:8" x14ac:dyDescent="0.25">
      <c r="A13" s="91" t="s">
        <v>109</v>
      </c>
      <c r="B13" s="91"/>
      <c r="C13" s="91"/>
      <c r="D13" s="91"/>
      <c r="E13" s="91"/>
      <c r="F13" s="91"/>
      <c r="G13" s="36">
        <v>9.0299999999999994</v>
      </c>
      <c r="H13" s="37">
        <f t="shared" si="0"/>
        <v>0.12918454935622314</v>
      </c>
    </row>
    <row r="14" spans="1:8" x14ac:dyDescent="0.25">
      <c r="A14" s="26"/>
      <c r="B14" s="21"/>
      <c r="C14" s="26"/>
      <c r="D14" s="27"/>
      <c r="E14" s="28"/>
      <c r="F14" s="27"/>
      <c r="G14" s="27"/>
      <c r="H14" s="28"/>
    </row>
    <row r="15" spans="1:8" x14ac:dyDescent="0.25">
      <c r="A15" s="100" t="s">
        <v>110</v>
      </c>
      <c r="B15" s="100"/>
      <c r="C15" s="100"/>
      <c r="D15" s="100"/>
      <c r="E15" s="100"/>
      <c r="F15" s="100"/>
      <c r="G15" s="100"/>
      <c r="H15" s="100"/>
    </row>
    <row r="16" spans="1:8" x14ac:dyDescent="0.25">
      <c r="A16" s="29" t="s">
        <v>7</v>
      </c>
      <c r="B16" s="29" t="s">
        <v>8</v>
      </c>
      <c r="C16" s="29" t="s">
        <v>9</v>
      </c>
      <c r="D16" s="30" t="s">
        <v>10</v>
      </c>
      <c r="E16" s="31" t="s">
        <v>98</v>
      </c>
      <c r="F16" s="38"/>
      <c r="G16" s="31" t="s">
        <v>100</v>
      </c>
      <c r="H16" s="31" t="s">
        <v>101</v>
      </c>
    </row>
    <row r="17" spans="1:8" x14ac:dyDescent="0.25">
      <c r="A17" s="32" t="s">
        <v>274</v>
      </c>
      <c r="B17" s="33" t="s">
        <v>275</v>
      </c>
      <c r="C17" s="34" t="s">
        <v>276</v>
      </c>
      <c r="D17" s="35">
        <v>4</v>
      </c>
      <c r="E17" s="36">
        <v>1.58</v>
      </c>
      <c r="F17" s="38"/>
      <c r="G17" s="36">
        <v>6.32</v>
      </c>
      <c r="H17" s="37">
        <f t="shared" ref="H17:H19" si="1">+G17/$H$32</f>
        <v>9.0414878397711007E-2</v>
      </c>
    </row>
    <row r="18" spans="1:8" ht="48" x14ac:dyDescent="0.25">
      <c r="A18" s="50" t="s">
        <v>277</v>
      </c>
      <c r="B18" s="33" t="s">
        <v>389</v>
      </c>
      <c r="C18" s="34" t="s">
        <v>278</v>
      </c>
      <c r="D18" s="35">
        <v>0.5</v>
      </c>
      <c r="E18" s="36">
        <v>89.9</v>
      </c>
      <c r="F18" s="38"/>
      <c r="G18" s="36">
        <v>44.95</v>
      </c>
      <c r="H18" s="37">
        <f t="shared" si="1"/>
        <v>0.64306151645207443</v>
      </c>
    </row>
    <row r="19" spans="1:8" x14ac:dyDescent="0.25">
      <c r="A19" s="91" t="s">
        <v>113</v>
      </c>
      <c r="B19" s="91"/>
      <c r="C19" s="91"/>
      <c r="D19" s="91"/>
      <c r="E19" s="91"/>
      <c r="F19" s="91"/>
      <c r="G19" s="36">
        <v>51.27</v>
      </c>
      <c r="H19" s="37">
        <f t="shared" si="1"/>
        <v>0.73347639484978544</v>
      </c>
    </row>
    <row r="20" spans="1:8" x14ac:dyDescent="0.25">
      <c r="A20" s="26"/>
      <c r="B20" s="21"/>
      <c r="C20" s="26"/>
      <c r="D20" s="27"/>
      <c r="E20" s="28"/>
      <c r="F20" s="27"/>
      <c r="G20" s="27"/>
      <c r="H20" s="28"/>
    </row>
    <row r="21" spans="1:8" x14ac:dyDescent="0.25">
      <c r="A21" s="100" t="s">
        <v>114</v>
      </c>
      <c r="B21" s="100"/>
      <c r="C21" s="100"/>
      <c r="D21" s="100"/>
      <c r="E21" s="100"/>
      <c r="F21" s="100"/>
      <c r="G21" s="100"/>
      <c r="H21" s="100"/>
    </row>
    <row r="22" spans="1:8" x14ac:dyDescent="0.25">
      <c r="A22" s="29" t="s">
        <v>7</v>
      </c>
      <c r="B22" s="29" t="s">
        <v>8</v>
      </c>
      <c r="C22" s="29" t="s">
        <v>9</v>
      </c>
      <c r="D22" s="29" t="s">
        <v>10</v>
      </c>
      <c r="E22" s="29" t="s">
        <v>115</v>
      </c>
      <c r="F22" s="29" t="s">
        <v>116</v>
      </c>
      <c r="G22" s="29" t="s">
        <v>100</v>
      </c>
      <c r="H22" s="31" t="s">
        <v>101</v>
      </c>
    </row>
    <row r="23" spans="1:8" x14ac:dyDescent="0.25">
      <c r="A23" s="32"/>
      <c r="B23" s="33"/>
      <c r="C23" s="34"/>
      <c r="D23" s="35"/>
      <c r="E23" s="36"/>
      <c r="F23" s="39"/>
      <c r="G23" s="6"/>
      <c r="H23" s="37"/>
    </row>
    <row r="24" spans="1:8" x14ac:dyDescent="0.25">
      <c r="A24" s="91" t="s">
        <v>117</v>
      </c>
      <c r="B24" s="104"/>
      <c r="C24" s="104"/>
      <c r="D24" s="104"/>
      <c r="E24" s="104"/>
      <c r="F24" s="104"/>
      <c r="G24" s="36">
        <v>0</v>
      </c>
      <c r="H24" s="37">
        <v>0</v>
      </c>
    </row>
    <row r="25" spans="1:8" x14ac:dyDescent="0.25">
      <c r="A25" s="26"/>
      <c r="B25" s="21"/>
      <c r="C25" s="26"/>
      <c r="D25" s="27"/>
      <c r="E25" s="28"/>
      <c r="F25" s="27"/>
      <c r="G25" s="27"/>
      <c r="H25" s="28"/>
    </row>
    <row r="26" spans="1:8" x14ac:dyDescent="0.25">
      <c r="A26" s="100" t="s">
        <v>118</v>
      </c>
      <c r="B26" s="100"/>
      <c r="C26" s="100"/>
      <c r="D26" s="100"/>
      <c r="E26" s="100"/>
      <c r="F26" s="100"/>
      <c r="G26" s="100"/>
      <c r="H26" s="100"/>
    </row>
    <row r="27" spans="1:8" ht="13.5" customHeight="1" x14ac:dyDescent="0.25">
      <c r="A27" s="29" t="s">
        <v>7</v>
      </c>
      <c r="B27" s="100" t="s">
        <v>8</v>
      </c>
      <c r="C27" s="100"/>
      <c r="D27" s="29" t="s">
        <v>119</v>
      </c>
      <c r="E27" s="29" t="s">
        <v>120</v>
      </c>
      <c r="F27" s="29" t="s">
        <v>99</v>
      </c>
      <c r="G27" s="29" t="s">
        <v>100</v>
      </c>
      <c r="H27" s="31" t="s">
        <v>101</v>
      </c>
    </row>
    <row r="28" spans="1:8" ht="12.75" customHeight="1" x14ac:dyDescent="0.25">
      <c r="A28" s="32" t="s">
        <v>140</v>
      </c>
      <c r="B28" s="94" t="s">
        <v>135</v>
      </c>
      <c r="C28" s="94"/>
      <c r="D28" s="36">
        <v>4</v>
      </c>
      <c r="E28" s="36">
        <v>3.83</v>
      </c>
      <c r="F28" s="35">
        <v>0.5</v>
      </c>
      <c r="G28" s="36">
        <f>+ROUND(F28*E28*D28,2)</f>
        <v>7.66</v>
      </c>
      <c r="H28" s="37">
        <f t="shared" ref="H28:H29" si="2">+G28/$H$32</f>
        <v>0.10958512160228898</v>
      </c>
    </row>
    <row r="29" spans="1:8" x14ac:dyDescent="0.25">
      <c r="A29" s="32" t="s">
        <v>157</v>
      </c>
      <c r="B29" s="94" t="s">
        <v>213</v>
      </c>
      <c r="C29" s="94"/>
      <c r="D29" s="36">
        <v>1</v>
      </c>
      <c r="E29" s="36">
        <v>3.87</v>
      </c>
      <c r="F29" s="35">
        <v>0.5</v>
      </c>
      <c r="G29" s="36">
        <f>+ROUND(F29*E29*D29,2)</f>
        <v>1.94</v>
      </c>
      <c r="H29" s="37">
        <f t="shared" si="2"/>
        <v>2.7753934191702429E-2</v>
      </c>
    </row>
    <row r="30" spans="1:8" x14ac:dyDescent="0.25">
      <c r="A30" s="91" t="s">
        <v>125</v>
      </c>
      <c r="B30" s="91"/>
      <c r="C30" s="91"/>
      <c r="D30" s="91"/>
      <c r="E30" s="91"/>
      <c r="F30" s="91"/>
      <c r="G30" s="36">
        <f>SUM(G28:G29)</f>
        <v>9.6</v>
      </c>
      <c r="H30" s="37">
        <f>+G30/$H$32</f>
        <v>0.13733905579399139</v>
      </c>
    </row>
    <row r="31" spans="1:8" x14ac:dyDescent="0.25">
      <c r="A31" s="26"/>
      <c r="B31" s="21"/>
      <c r="C31" s="26"/>
      <c r="D31" s="27"/>
      <c r="E31" s="28"/>
      <c r="F31" s="27"/>
      <c r="G31" s="27"/>
      <c r="H31" s="28"/>
    </row>
    <row r="32" spans="1:8" x14ac:dyDescent="0.25">
      <c r="A32" s="92" t="s">
        <v>126</v>
      </c>
      <c r="B32" s="93"/>
      <c r="C32" s="93"/>
      <c r="D32" s="93"/>
      <c r="E32" s="93"/>
      <c r="F32" s="93"/>
      <c r="G32" s="41"/>
      <c r="H32" s="20">
        <f>+G30+G19+G13</f>
        <v>69.900000000000006</v>
      </c>
    </row>
    <row r="33" spans="1:8" x14ac:dyDescent="0.25">
      <c r="A33" s="40"/>
      <c r="B33" s="41"/>
      <c r="C33" s="41"/>
      <c r="D33" s="41"/>
      <c r="E33" s="41"/>
      <c r="F33" s="41"/>
      <c r="G33" s="41"/>
      <c r="H33" s="20"/>
    </row>
    <row r="34" spans="1:8" x14ac:dyDescent="0.25">
      <c r="A34" s="97" t="s">
        <v>127</v>
      </c>
      <c r="B34" s="98"/>
      <c r="C34" s="98"/>
      <c r="D34" s="98"/>
      <c r="E34" s="98"/>
      <c r="F34" s="98"/>
      <c r="G34" s="98"/>
      <c r="H34" s="99"/>
    </row>
    <row r="35" spans="1:8" x14ac:dyDescent="0.25">
      <c r="A35" s="92" t="s">
        <v>128</v>
      </c>
      <c r="B35" s="93"/>
      <c r="C35" s="93"/>
      <c r="D35" s="93"/>
      <c r="E35" s="93"/>
      <c r="F35" s="93"/>
      <c r="G35" s="78"/>
      <c r="H35" s="20">
        <f>+ROUND(H32*0.2,2)</f>
        <v>13.98</v>
      </c>
    </row>
    <row r="36" spans="1:8" x14ac:dyDescent="0.25">
      <c r="A36" s="26"/>
      <c r="B36" s="21"/>
      <c r="C36" s="26"/>
      <c r="D36" s="27"/>
      <c r="E36" s="28"/>
      <c r="F36" s="27"/>
      <c r="G36" s="27"/>
      <c r="H36" s="28"/>
    </row>
    <row r="37" spans="1:8" x14ac:dyDescent="0.25">
      <c r="A37" s="102" t="s">
        <v>129</v>
      </c>
      <c r="B37" s="103"/>
      <c r="C37" s="103"/>
      <c r="D37" s="103"/>
      <c r="E37" s="103"/>
      <c r="F37" s="103"/>
      <c r="G37" s="80"/>
      <c r="H37" s="43">
        <f>+H35+H32</f>
        <v>83.88000000000001</v>
      </c>
    </row>
    <row r="38" spans="1:8" x14ac:dyDescent="0.25">
      <c r="A38" s="44"/>
      <c r="B38" s="23"/>
      <c r="C38" s="24"/>
      <c r="D38" s="45"/>
      <c r="E38" s="25"/>
      <c r="F38" s="45"/>
      <c r="G38" s="45"/>
      <c r="H38" s="25"/>
    </row>
    <row r="39" spans="1:8" x14ac:dyDescent="0.25">
      <c r="A39" s="46" t="s">
        <v>90</v>
      </c>
      <c r="B39" s="47" t="str">
        <f>+[1]!NumLetras(H37,"DÓLAR")</f>
        <v xml:space="preserve"> OCHENTA Y TRES 88/100 </v>
      </c>
      <c r="C39" s="48"/>
      <c r="D39" s="49"/>
      <c r="E39" s="49"/>
      <c r="F39" s="49"/>
      <c r="G39" s="49"/>
      <c r="H39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7:F37"/>
    <mergeCell ref="B27:C27"/>
    <mergeCell ref="A21:H21"/>
    <mergeCell ref="A24:F24"/>
    <mergeCell ref="A26:H26"/>
    <mergeCell ref="A30:F30"/>
    <mergeCell ref="A32:F32"/>
    <mergeCell ref="A34:H34"/>
    <mergeCell ref="B28:C28"/>
    <mergeCell ref="A19:F19"/>
    <mergeCell ref="A35:F35"/>
    <mergeCell ref="B29:C29"/>
    <mergeCell ref="A1:H1"/>
    <mergeCell ref="B3:H3"/>
    <mergeCell ref="B4:H4"/>
    <mergeCell ref="B5:H5"/>
    <mergeCell ref="B2:D2"/>
    <mergeCell ref="A7:H7"/>
    <mergeCell ref="A9:H9"/>
    <mergeCell ref="A13:F13"/>
    <mergeCell ref="A15:H15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opLeftCell="A3" zoomScale="70" zoomScaleNormal="70" workbookViewId="0">
      <selection activeCell="E28" sqref="E28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56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76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279</v>
      </c>
      <c r="B11" s="33" t="s">
        <v>105</v>
      </c>
      <c r="C11" s="34" t="s">
        <v>35</v>
      </c>
      <c r="D11" s="35">
        <v>1</v>
      </c>
      <c r="E11" s="36">
        <v>0.2</v>
      </c>
      <c r="F11" s="35">
        <v>0.45</v>
      </c>
      <c r="G11" s="36">
        <v>0.09</v>
      </c>
      <c r="H11" s="37">
        <f t="shared" ref="H11:H12" si="0">+G11/$H$31</f>
        <v>1.1360767482958849E-3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0.09</v>
      </c>
      <c r="H12" s="37">
        <f t="shared" si="0"/>
        <v>1.1360767482958849E-3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32" t="s">
        <v>280</v>
      </c>
      <c r="B16" s="33" t="s">
        <v>281</v>
      </c>
      <c r="C16" s="34" t="s">
        <v>18</v>
      </c>
      <c r="D16" s="35">
        <v>0.4</v>
      </c>
      <c r="E16" s="36">
        <v>20</v>
      </c>
      <c r="F16" s="38"/>
      <c r="G16" s="36">
        <v>8</v>
      </c>
      <c r="H16" s="37">
        <f t="shared" ref="H16:H18" si="1">+G16/$H$31</f>
        <v>0.10098459984852311</v>
      </c>
    </row>
    <row r="17" spans="1:8" ht="24" x14ac:dyDescent="0.25">
      <c r="A17" s="50" t="s">
        <v>282</v>
      </c>
      <c r="B17" s="33" t="s">
        <v>283</v>
      </c>
      <c r="C17" s="34" t="s">
        <v>18</v>
      </c>
      <c r="D17" s="35">
        <v>0.6</v>
      </c>
      <c r="E17" s="36">
        <v>104.13000000000001</v>
      </c>
      <c r="F17" s="38"/>
      <c r="G17" s="36">
        <v>62.48</v>
      </c>
      <c r="H17" s="37">
        <f t="shared" si="1"/>
        <v>0.78868972481696542</v>
      </c>
    </row>
    <row r="18" spans="1:8" x14ac:dyDescent="0.25">
      <c r="A18" s="91" t="s">
        <v>113</v>
      </c>
      <c r="B18" s="91"/>
      <c r="C18" s="91"/>
      <c r="D18" s="91"/>
      <c r="E18" s="91"/>
      <c r="F18" s="91"/>
      <c r="G18" s="36">
        <v>70.47999999999999</v>
      </c>
      <c r="H18" s="37">
        <f t="shared" si="1"/>
        <v>0.88967432466548835</v>
      </c>
    </row>
    <row r="19" spans="1:8" x14ac:dyDescent="0.25">
      <c r="A19" s="26"/>
      <c r="B19" s="21"/>
      <c r="C19" s="26"/>
      <c r="D19" s="27"/>
      <c r="E19" s="28"/>
      <c r="F19" s="27"/>
      <c r="G19" s="27"/>
      <c r="H19" s="28"/>
    </row>
    <row r="20" spans="1:8" x14ac:dyDescent="0.25">
      <c r="A20" s="100" t="s">
        <v>114</v>
      </c>
      <c r="B20" s="100"/>
      <c r="C20" s="100"/>
      <c r="D20" s="100"/>
      <c r="E20" s="100"/>
      <c r="F20" s="100"/>
      <c r="G20" s="100"/>
      <c r="H20" s="100"/>
    </row>
    <row r="21" spans="1:8" x14ac:dyDescent="0.25">
      <c r="A21" s="29" t="s">
        <v>7</v>
      </c>
      <c r="B21" s="29" t="s">
        <v>8</v>
      </c>
      <c r="C21" s="29" t="s">
        <v>9</v>
      </c>
      <c r="D21" s="29" t="s">
        <v>10</v>
      </c>
      <c r="E21" s="29" t="s">
        <v>115</v>
      </c>
      <c r="F21" s="29" t="s">
        <v>116</v>
      </c>
      <c r="G21" s="29" t="s">
        <v>100</v>
      </c>
      <c r="H21" s="31" t="s">
        <v>101</v>
      </c>
    </row>
    <row r="22" spans="1:8" x14ac:dyDescent="0.25">
      <c r="A22" s="32"/>
      <c r="B22" s="33"/>
      <c r="C22" s="34"/>
      <c r="D22" s="35"/>
      <c r="E22" s="36"/>
      <c r="F22" s="39"/>
      <c r="G22" s="6"/>
      <c r="H22" s="37"/>
    </row>
    <row r="23" spans="1:8" x14ac:dyDescent="0.25">
      <c r="A23" s="91" t="s">
        <v>117</v>
      </c>
      <c r="B23" s="104"/>
      <c r="C23" s="104"/>
      <c r="D23" s="104"/>
      <c r="E23" s="104"/>
      <c r="F23" s="104"/>
      <c r="G23" s="36">
        <v>0</v>
      </c>
      <c r="H23" s="37">
        <v>0</v>
      </c>
    </row>
    <row r="24" spans="1:8" x14ac:dyDescent="0.25">
      <c r="A24" s="26"/>
      <c r="B24" s="21"/>
      <c r="C24" s="26"/>
      <c r="D24" s="27"/>
      <c r="E24" s="28"/>
      <c r="F24" s="27"/>
      <c r="G24" s="27"/>
      <c r="H24" s="28"/>
    </row>
    <row r="25" spans="1:8" x14ac:dyDescent="0.25">
      <c r="A25" s="100" t="s">
        <v>118</v>
      </c>
      <c r="B25" s="100"/>
      <c r="C25" s="100"/>
      <c r="D25" s="100"/>
      <c r="E25" s="100"/>
      <c r="F25" s="100"/>
      <c r="G25" s="100"/>
      <c r="H25" s="100"/>
    </row>
    <row r="26" spans="1:8" ht="13.5" customHeight="1" x14ac:dyDescent="0.25">
      <c r="A26" s="29" t="s">
        <v>7</v>
      </c>
      <c r="B26" s="100" t="s">
        <v>8</v>
      </c>
      <c r="C26" s="100"/>
      <c r="D26" s="29" t="s">
        <v>119</v>
      </c>
      <c r="E26" s="29" t="s">
        <v>120</v>
      </c>
      <c r="F26" s="29" t="s">
        <v>99</v>
      </c>
      <c r="G26" s="29" t="s">
        <v>100</v>
      </c>
      <c r="H26" s="31" t="s">
        <v>101</v>
      </c>
    </row>
    <row r="27" spans="1:8" ht="12.75" customHeight="1" x14ac:dyDescent="0.25">
      <c r="A27" s="32" t="s">
        <v>140</v>
      </c>
      <c r="B27" s="94" t="s">
        <v>135</v>
      </c>
      <c r="C27" s="94"/>
      <c r="D27" s="36">
        <v>3</v>
      </c>
      <c r="E27" s="36">
        <v>3.83</v>
      </c>
      <c r="F27" s="35">
        <v>0.45</v>
      </c>
      <c r="G27" s="36">
        <f>+ROUND(F27*E27*D27,2)</f>
        <v>5.17</v>
      </c>
      <c r="H27" s="37">
        <f t="shared" ref="H27:H28" si="2">+G27/$H$31</f>
        <v>6.5261297652108058E-2</v>
      </c>
    </row>
    <row r="28" spans="1:8" x14ac:dyDescent="0.25">
      <c r="A28" s="32" t="s">
        <v>157</v>
      </c>
      <c r="B28" s="94" t="s">
        <v>213</v>
      </c>
      <c r="C28" s="94"/>
      <c r="D28" s="36">
        <v>2</v>
      </c>
      <c r="E28" s="36">
        <v>3.87</v>
      </c>
      <c r="F28" s="35">
        <v>0.45</v>
      </c>
      <c r="G28" s="36">
        <f>+ROUND(F28*E28*D28,2)</f>
        <v>3.48</v>
      </c>
      <c r="H28" s="37">
        <f t="shared" si="2"/>
        <v>4.3928300934107552E-2</v>
      </c>
    </row>
    <row r="29" spans="1:8" x14ac:dyDescent="0.25">
      <c r="A29" s="91" t="s">
        <v>125</v>
      </c>
      <c r="B29" s="91"/>
      <c r="C29" s="91"/>
      <c r="D29" s="91"/>
      <c r="E29" s="91"/>
      <c r="F29" s="91"/>
      <c r="G29" s="36">
        <f>SUM(G27:G28)</f>
        <v>8.65</v>
      </c>
      <c r="H29" s="37">
        <f>+G29/$H$31</f>
        <v>0.1091895985862156</v>
      </c>
    </row>
    <row r="30" spans="1:8" x14ac:dyDescent="0.25">
      <c r="A30" s="26"/>
      <c r="B30" s="21"/>
      <c r="C30" s="26"/>
      <c r="D30" s="27"/>
      <c r="E30" s="28"/>
      <c r="F30" s="27"/>
      <c r="G30" s="27"/>
      <c r="H30" s="28"/>
    </row>
    <row r="31" spans="1:8" x14ac:dyDescent="0.25">
      <c r="A31" s="92" t="s">
        <v>126</v>
      </c>
      <c r="B31" s="93"/>
      <c r="C31" s="93"/>
      <c r="D31" s="93"/>
      <c r="E31" s="93"/>
      <c r="F31" s="93"/>
      <c r="G31" s="41"/>
      <c r="H31" s="20">
        <f>+G29+G18+G12</f>
        <v>79.22</v>
      </c>
    </row>
    <row r="32" spans="1:8" x14ac:dyDescent="0.25">
      <c r="A32" s="40"/>
      <c r="B32" s="41"/>
      <c r="C32" s="41"/>
      <c r="D32" s="41"/>
      <c r="E32" s="41"/>
      <c r="F32" s="41"/>
      <c r="G32" s="41"/>
      <c r="H32" s="20"/>
    </row>
    <row r="33" spans="1:8" x14ac:dyDescent="0.25">
      <c r="A33" s="97" t="s">
        <v>127</v>
      </c>
      <c r="B33" s="98"/>
      <c r="C33" s="98"/>
      <c r="D33" s="98"/>
      <c r="E33" s="98"/>
      <c r="F33" s="98"/>
      <c r="G33" s="98"/>
      <c r="H33" s="99"/>
    </row>
    <row r="34" spans="1:8" x14ac:dyDescent="0.25">
      <c r="A34" s="92" t="s">
        <v>128</v>
      </c>
      <c r="B34" s="93"/>
      <c r="C34" s="93"/>
      <c r="D34" s="93"/>
      <c r="E34" s="93"/>
      <c r="F34" s="93"/>
      <c r="G34" s="78"/>
      <c r="H34" s="20">
        <f>+ROUND(H31*0.2,2)</f>
        <v>15.84</v>
      </c>
    </row>
    <row r="35" spans="1:8" x14ac:dyDescent="0.25">
      <c r="A35" s="26"/>
      <c r="B35" s="21"/>
      <c r="C35" s="26"/>
      <c r="D35" s="27"/>
      <c r="E35" s="28"/>
      <c r="F35" s="27"/>
      <c r="G35" s="27"/>
      <c r="H35" s="28"/>
    </row>
    <row r="36" spans="1:8" x14ac:dyDescent="0.25">
      <c r="A36" s="102" t="s">
        <v>129</v>
      </c>
      <c r="B36" s="103"/>
      <c r="C36" s="103"/>
      <c r="D36" s="103"/>
      <c r="E36" s="103"/>
      <c r="F36" s="103"/>
      <c r="G36" s="80"/>
      <c r="H36" s="43">
        <f>+H34+H31</f>
        <v>95.06</v>
      </c>
    </row>
    <row r="37" spans="1:8" x14ac:dyDescent="0.25">
      <c r="A37" s="44"/>
      <c r="B37" s="23"/>
      <c r="C37" s="24"/>
      <c r="D37" s="45"/>
      <c r="E37" s="25"/>
      <c r="F37" s="45"/>
      <c r="G37" s="45"/>
      <c r="H37" s="25"/>
    </row>
    <row r="38" spans="1:8" x14ac:dyDescent="0.25">
      <c r="A38" s="46" t="s">
        <v>90</v>
      </c>
      <c r="B38" s="47" t="str">
        <f>+[1]!NumLetras(H36,"DÓLAR")</f>
        <v xml:space="preserve"> NOVENTA Y CINCO 06/100 </v>
      </c>
      <c r="C38" s="48"/>
      <c r="D38" s="49"/>
      <c r="E38" s="49"/>
      <c r="F38" s="49"/>
      <c r="G38" s="49"/>
      <c r="H38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6:F36"/>
    <mergeCell ref="B26:C26"/>
    <mergeCell ref="A20:H20"/>
    <mergeCell ref="A23:F23"/>
    <mergeCell ref="A25:H25"/>
    <mergeCell ref="A29:F29"/>
    <mergeCell ref="A31:F31"/>
    <mergeCell ref="A33:H33"/>
    <mergeCell ref="B27:C27"/>
    <mergeCell ref="A18:F18"/>
    <mergeCell ref="A34:F34"/>
    <mergeCell ref="B28:C28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opLeftCell="A14" workbookViewId="0">
      <selection activeCell="E28" sqref="E28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57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77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58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33" t="s">
        <v>139</v>
      </c>
      <c r="C11" s="34" t="s">
        <v>35</v>
      </c>
      <c r="D11" s="35">
        <v>0.5</v>
      </c>
      <c r="E11" s="36">
        <v>0.2</v>
      </c>
      <c r="F11" s="35">
        <v>0.08</v>
      </c>
      <c r="G11" s="36">
        <v>0.01</v>
      </c>
      <c r="H11" s="37">
        <f t="shared" ref="H11:H12" si="0">+G11/$H$31</f>
        <v>5.263157894736842E-3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0.01</v>
      </c>
      <c r="H12" s="37">
        <f t="shared" si="0"/>
        <v>5.263157894736842E-3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32" t="s">
        <v>179</v>
      </c>
      <c r="B16" s="33" t="s">
        <v>180</v>
      </c>
      <c r="C16" s="34" t="s">
        <v>58</v>
      </c>
      <c r="D16" s="35">
        <v>1.05</v>
      </c>
      <c r="E16" s="36">
        <v>1.01</v>
      </c>
      <c r="F16" s="38"/>
      <c r="G16" s="36">
        <v>1.06</v>
      </c>
      <c r="H16" s="37">
        <f t="shared" ref="H16:H18" si="1">+G16/$H$31</f>
        <v>0.55789473684210522</v>
      </c>
    </row>
    <row r="17" spans="1:8" ht="24" x14ac:dyDescent="0.25">
      <c r="A17" s="50" t="s">
        <v>181</v>
      </c>
      <c r="B17" s="33" t="s">
        <v>182</v>
      </c>
      <c r="C17" s="34" t="s">
        <v>58</v>
      </c>
      <c r="D17" s="35">
        <v>0.1</v>
      </c>
      <c r="E17" s="36">
        <v>2.0499999999999998</v>
      </c>
      <c r="F17" s="38"/>
      <c r="G17" s="36">
        <v>0.21</v>
      </c>
      <c r="H17" s="37">
        <f t="shared" si="1"/>
        <v>0.11052631578947367</v>
      </c>
    </row>
    <row r="18" spans="1:8" x14ac:dyDescent="0.25">
      <c r="A18" s="91" t="s">
        <v>113</v>
      </c>
      <c r="B18" s="91"/>
      <c r="C18" s="91"/>
      <c r="D18" s="91"/>
      <c r="E18" s="91"/>
      <c r="F18" s="91"/>
      <c r="G18" s="36">
        <v>1.27</v>
      </c>
      <c r="H18" s="37">
        <f t="shared" si="1"/>
        <v>0.66842105263157892</v>
      </c>
    </row>
    <row r="19" spans="1:8" x14ac:dyDescent="0.25">
      <c r="A19" s="26"/>
      <c r="B19" s="21"/>
      <c r="C19" s="26"/>
      <c r="D19" s="27"/>
      <c r="E19" s="28"/>
      <c r="F19" s="27"/>
      <c r="G19" s="27"/>
      <c r="H19" s="28"/>
    </row>
    <row r="20" spans="1:8" x14ac:dyDescent="0.25">
      <c r="A20" s="100" t="s">
        <v>114</v>
      </c>
      <c r="B20" s="100"/>
      <c r="C20" s="100"/>
      <c r="D20" s="100"/>
      <c r="E20" s="100"/>
      <c r="F20" s="100"/>
      <c r="G20" s="100"/>
      <c r="H20" s="100"/>
    </row>
    <row r="21" spans="1:8" x14ac:dyDescent="0.25">
      <c r="A21" s="29" t="s">
        <v>7</v>
      </c>
      <c r="B21" s="29" t="s">
        <v>8</v>
      </c>
      <c r="C21" s="29" t="s">
        <v>9</v>
      </c>
      <c r="D21" s="29" t="s">
        <v>10</v>
      </c>
      <c r="E21" s="29" t="s">
        <v>115</v>
      </c>
      <c r="F21" s="29" t="s">
        <v>116</v>
      </c>
      <c r="G21" s="29" t="s">
        <v>100</v>
      </c>
      <c r="H21" s="31" t="s">
        <v>101</v>
      </c>
    </row>
    <row r="22" spans="1:8" x14ac:dyDescent="0.25">
      <c r="A22" s="32"/>
      <c r="B22" s="33"/>
      <c r="C22" s="34"/>
      <c r="D22" s="35"/>
      <c r="E22" s="36"/>
      <c r="F22" s="39"/>
      <c r="G22" s="6"/>
      <c r="H22" s="37"/>
    </row>
    <row r="23" spans="1:8" x14ac:dyDescent="0.25">
      <c r="A23" s="91" t="s">
        <v>117</v>
      </c>
      <c r="B23" s="104"/>
      <c r="C23" s="104"/>
      <c r="D23" s="104"/>
      <c r="E23" s="104"/>
      <c r="F23" s="104"/>
      <c r="G23" s="36">
        <v>0</v>
      </c>
      <c r="H23" s="37">
        <v>0</v>
      </c>
    </row>
    <row r="24" spans="1:8" x14ac:dyDescent="0.25">
      <c r="A24" s="26"/>
      <c r="B24" s="21"/>
      <c r="C24" s="26"/>
      <c r="D24" s="27"/>
      <c r="E24" s="28"/>
      <c r="F24" s="27"/>
      <c r="G24" s="27"/>
      <c r="H24" s="28"/>
    </row>
    <row r="25" spans="1:8" x14ac:dyDescent="0.25">
      <c r="A25" s="100" t="s">
        <v>118</v>
      </c>
      <c r="B25" s="100"/>
      <c r="C25" s="100"/>
      <c r="D25" s="100"/>
      <c r="E25" s="100"/>
      <c r="F25" s="100"/>
      <c r="G25" s="100"/>
      <c r="H25" s="100"/>
    </row>
    <row r="26" spans="1:8" ht="13.5" customHeight="1" x14ac:dyDescent="0.25">
      <c r="A26" s="29" t="s">
        <v>7</v>
      </c>
      <c r="B26" s="100" t="s">
        <v>8</v>
      </c>
      <c r="C26" s="100"/>
      <c r="D26" s="29" t="s">
        <v>119</v>
      </c>
      <c r="E26" s="29" t="s">
        <v>120</v>
      </c>
      <c r="F26" s="29" t="s">
        <v>99</v>
      </c>
      <c r="G26" s="29" t="s">
        <v>100</v>
      </c>
      <c r="H26" s="31" t="s">
        <v>101</v>
      </c>
    </row>
    <row r="27" spans="1:8" ht="12.75" customHeight="1" x14ac:dyDescent="0.25">
      <c r="A27" s="32" t="s">
        <v>183</v>
      </c>
      <c r="B27" s="94" t="s">
        <v>249</v>
      </c>
      <c r="C27" s="94"/>
      <c r="D27" s="36">
        <v>1</v>
      </c>
      <c r="E27" s="36">
        <v>3.87</v>
      </c>
      <c r="F27" s="35">
        <v>0.08</v>
      </c>
      <c r="G27" s="36">
        <f>+ROUND(F27*E27*D27,2)</f>
        <v>0.31</v>
      </c>
      <c r="H27" s="37">
        <f t="shared" ref="H27:H28" si="2">+G27/$H$31</f>
        <v>0.16315789473684209</v>
      </c>
    </row>
    <row r="28" spans="1:8" x14ac:dyDescent="0.25">
      <c r="A28" s="32" t="s">
        <v>140</v>
      </c>
      <c r="B28" s="94" t="s">
        <v>135</v>
      </c>
      <c r="C28" s="94"/>
      <c r="D28" s="36">
        <v>1</v>
      </c>
      <c r="E28" s="36">
        <v>3.83</v>
      </c>
      <c r="F28" s="35">
        <v>0.08</v>
      </c>
      <c r="G28" s="36">
        <f>+ROUND(F28*E28*D28,2)</f>
        <v>0.31</v>
      </c>
      <c r="H28" s="37">
        <f t="shared" si="2"/>
        <v>0.16315789473684209</v>
      </c>
    </row>
    <row r="29" spans="1:8" x14ac:dyDescent="0.25">
      <c r="A29" s="91" t="s">
        <v>125</v>
      </c>
      <c r="B29" s="91"/>
      <c r="C29" s="91"/>
      <c r="D29" s="91"/>
      <c r="E29" s="91"/>
      <c r="F29" s="91"/>
      <c r="G29" s="36">
        <f>SUM(G27:G28)</f>
        <v>0.62</v>
      </c>
      <c r="H29" s="37">
        <f>+G29/$H$31</f>
        <v>0.32631578947368417</v>
      </c>
    </row>
    <row r="30" spans="1:8" x14ac:dyDescent="0.25">
      <c r="A30" s="26"/>
      <c r="B30" s="21"/>
      <c r="C30" s="26"/>
      <c r="D30" s="27"/>
      <c r="E30" s="28"/>
      <c r="F30" s="27"/>
      <c r="G30" s="27"/>
      <c r="H30" s="28"/>
    </row>
    <row r="31" spans="1:8" x14ac:dyDescent="0.25">
      <c r="A31" s="92" t="s">
        <v>126</v>
      </c>
      <c r="B31" s="93"/>
      <c r="C31" s="93"/>
      <c r="D31" s="93"/>
      <c r="E31" s="93"/>
      <c r="F31" s="93"/>
      <c r="G31" s="41"/>
      <c r="H31" s="20">
        <f>+G29+G18+G12</f>
        <v>1.9000000000000001</v>
      </c>
    </row>
    <row r="32" spans="1:8" x14ac:dyDescent="0.25">
      <c r="A32" s="40"/>
      <c r="B32" s="41"/>
      <c r="C32" s="41"/>
      <c r="D32" s="41"/>
      <c r="E32" s="41"/>
      <c r="F32" s="41"/>
      <c r="G32" s="41"/>
      <c r="H32" s="20"/>
    </row>
    <row r="33" spans="1:8" x14ac:dyDescent="0.25">
      <c r="A33" s="97" t="s">
        <v>127</v>
      </c>
      <c r="B33" s="98"/>
      <c r="C33" s="98"/>
      <c r="D33" s="98"/>
      <c r="E33" s="98"/>
      <c r="F33" s="98"/>
      <c r="G33" s="98"/>
      <c r="H33" s="99"/>
    </row>
    <row r="34" spans="1:8" x14ac:dyDescent="0.25">
      <c r="A34" s="92" t="s">
        <v>128</v>
      </c>
      <c r="B34" s="93"/>
      <c r="C34" s="93"/>
      <c r="D34" s="93"/>
      <c r="E34" s="93"/>
      <c r="F34" s="93"/>
      <c r="G34" s="78"/>
      <c r="H34" s="20">
        <f>+ROUND(H31*0.2,2)</f>
        <v>0.38</v>
      </c>
    </row>
    <row r="35" spans="1:8" x14ac:dyDescent="0.25">
      <c r="A35" s="26"/>
      <c r="B35" s="21"/>
      <c r="C35" s="26"/>
      <c r="D35" s="27"/>
      <c r="E35" s="28"/>
      <c r="F35" s="27"/>
      <c r="G35" s="27"/>
      <c r="H35" s="28"/>
    </row>
    <row r="36" spans="1:8" x14ac:dyDescent="0.25">
      <c r="A36" s="102" t="s">
        <v>129</v>
      </c>
      <c r="B36" s="103"/>
      <c r="C36" s="103"/>
      <c r="D36" s="103"/>
      <c r="E36" s="103"/>
      <c r="F36" s="103"/>
      <c r="G36" s="80"/>
      <c r="H36" s="43">
        <f>+H34+H31</f>
        <v>2.2800000000000002</v>
      </c>
    </row>
    <row r="37" spans="1:8" x14ac:dyDescent="0.25">
      <c r="A37" s="44"/>
      <c r="B37" s="23"/>
      <c r="C37" s="24"/>
      <c r="D37" s="45"/>
      <c r="E37" s="25"/>
      <c r="F37" s="45"/>
      <c r="G37" s="45"/>
      <c r="H37" s="25"/>
    </row>
    <row r="38" spans="1:8" x14ac:dyDescent="0.25">
      <c r="A38" s="46" t="s">
        <v>90</v>
      </c>
      <c r="B38" s="47" t="str">
        <f>+[1]!NumLetras(H36,"DÓLAR")</f>
        <v xml:space="preserve"> DOS 28/100 </v>
      </c>
      <c r="C38" s="48"/>
      <c r="D38" s="49"/>
      <c r="E38" s="49"/>
      <c r="F38" s="49"/>
      <c r="G38" s="49"/>
      <c r="H38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6:F36"/>
    <mergeCell ref="B26:C26"/>
    <mergeCell ref="A20:H20"/>
    <mergeCell ref="A23:F23"/>
    <mergeCell ref="A25:H25"/>
    <mergeCell ref="A29:F29"/>
    <mergeCell ref="A31:F31"/>
    <mergeCell ref="A33:H33"/>
    <mergeCell ref="B27:C27"/>
    <mergeCell ref="A18:F18"/>
    <mergeCell ref="A34:F34"/>
    <mergeCell ref="B28:C28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A15" workbookViewId="0">
      <selection activeCell="H26" sqref="H26:H28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5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21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33" t="s">
        <v>139</v>
      </c>
      <c r="C11" s="34" t="s">
        <v>35</v>
      </c>
      <c r="D11" s="35">
        <v>1</v>
      </c>
      <c r="E11" s="36">
        <v>0.2</v>
      </c>
      <c r="F11" s="35">
        <v>1.3</v>
      </c>
      <c r="G11" s="36">
        <v>0.26</v>
      </c>
      <c r="H11" s="37">
        <f>+G11/$H$30</f>
        <v>2.4186046511627909E-2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0.26</v>
      </c>
      <c r="H12" s="37">
        <f>+G12/$H$30</f>
        <v>2.4186046511627909E-2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50"/>
      <c r="B16" s="33"/>
      <c r="C16" s="34"/>
      <c r="D16" s="35"/>
      <c r="E16" s="36"/>
      <c r="F16" s="38"/>
      <c r="G16" s="36"/>
      <c r="H16" s="37"/>
    </row>
    <row r="17" spans="1:8" x14ac:dyDescent="0.25">
      <c r="A17" s="91" t="s">
        <v>113</v>
      </c>
      <c r="B17" s="91"/>
      <c r="C17" s="91"/>
      <c r="D17" s="91"/>
      <c r="E17" s="91"/>
      <c r="F17" s="91"/>
      <c r="G17" s="36">
        <v>0</v>
      </c>
      <c r="H17" s="37">
        <v>0</v>
      </c>
    </row>
    <row r="18" spans="1:8" x14ac:dyDescent="0.25">
      <c r="A18" s="26"/>
      <c r="B18" s="21"/>
      <c r="C18" s="26"/>
      <c r="D18" s="27"/>
      <c r="E18" s="28"/>
      <c r="F18" s="27"/>
      <c r="G18" s="27"/>
      <c r="H18" s="28"/>
    </row>
    <row r="19" spans="1:8" x14ac:dyDescent="0.25">
      <c r="A19" s="100" t="s">
        <v>114</v>
      </c>
      <c r="B19" s="100"/>
      <c r="C19" s="100"/>
      <c r="D19" s="100"/>
      <c r="E19" s="100"/>
      <c r="F19" s="100"/>
      <c r="G19" s="100"/>
      <c r="H19" s="100"/>
    </row>
    <row r="20" spans="1:8" x14ac:dyDescent="0.25">
      <c r="A20" s="29" t="s">
        <v>7</v>
      </c>
      <c r="B20" s="29" t="s">
        <v>8</v>
      </c>
      <c r="C20" s="29" t="s">
        <v>9</v>
      </c>
      <c r="D20" s="29" t="s">
        <v>10</v>
      </c>
      <c r="E20" s="29" t="s">
        <v>115</v>
      </c>
      <c r="F20" s="29" t="s">
        <v>116</v>
      </c>
      <c r="G20" s="29" t="s">
        <v>100</v>
      </c>
      <c r="H20" s="31" t="s">
        <v>101</v>
      </c>
    </row>
    <row r="21" spans="1:8" x14ac:dyDescent="0.25">
      <c r="A21" s="32"/>
      <c r="B21" s="33"/>
      <c r="C21" s="34"/>
      <c r="D21" s="35"/>
      <c r="E21" s="36"/>
      <c r="F21" s="39"/>
      <c r="G21" s="6"/>
      <c r="H21" s="37"/>
    </row>
    <row r="22" spans="1:8" x14ac:dyDescent="0.25">
      <c r="A22" s="91" t="s">
        <v>117</v>
      </c>
      <c r="B22" s="104"/>
      <c r="C22" s="104"/>
      <c r="D22" s="104"/>
      <c r="E22" s="104"/>
      <c r="F22" s="104"/>
      <c r="G22" s="36">
        <v>0</v>
      </c>
      <c r="H22" s="37">
        <v>0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118</v>
      </c>
      <c r="B24" s="100"/>
      <c r="C24" s="100"/>
      <c r="D24" s="100"/>
      <c r="E24" s="100"/>
      <c r="F24" s="100"/>
      <c r="G24" s="100"/>
      <c r="H24" s="100"/>
    </row>
    <row r="25" spans="1:8" ht="13.5" customHeight="1" x14ac:dyDescent="0.25">
      <c r="A25" s="29" t="s">
        <v>7</v>
      </c>
      <c r="B25" s="100" t="s">
        <v>8</v>
      </c>
      <c r="C25" s="100"/>
      <c r="D25" s="29" t="s">
        <v>119</v>
      </c>
      <c r="E25" s="29" t="s">
        <v>120</v>
      </c>
      <c r="F25" s="29" t="s">
        <v>99</v>
      </c>
      <c r="G25" s="29" t="s">
        <v>100</v>
      </c>
      <c r="H25" s="31" t="s">
        <v>101</v>
      </c>
    </row>
    <row r="26" spans="1:8" ht="12.75" customHeight="1" x14ac:dyDescent="0.25">
      <c r="A26" s="32" t="s">
        <v>140</v>
      </c>
      <c r="B26" s="94" t="s">
        <v>135</v>
      </c>
      <c r="C26" s="94"/>
      <c r="D26" s="36">
        <v>2</v>
      </c>
      <c r="E26" s="36">
        <v>3.83</v>
      </c>
      <c r="F26" s="35">
        <v>1.3</v>
      </c>
      <c r="G26" s="36">
        <f>+ROUND(F26*E26*D26,2)</f>
        <v>9.9600000000000009</v>
      </c>
      <c r="H26" s="37">
        <f t="shared" ref="H26:H28" si="0">+G26/$H$30</f>
        <v>0.92651162790697683</v>
      </c>
    </row>
    <row r="27" spans="1:8" x14ac:dyDescent="0.25">
      <c r="A27" s="32" t="s">
        <v>141</v>
      </c>
      <c r="B27" s="94" t="s">
        <v>369</v>
      </c>
      <c r="C27" s="94"/>
      <c r="D27" s="36">
        <v>1</v>
      </c>
      <c r="E27" s="36">
        <v>4.09</v>
      </c>
      <c r="F27" s="35">
        <v>0.13</v>
      </c>
      <c r="G27" s="36">
        <f>+ROUND(F27*E27*D27,2)</f>
        <v>0.53</v>
      </c>
      <c r="H27" s="37">
        <f t="shared" si="0"/>
        <v>4.930232558139535E-2</v>
      </c>
    </row>
    <row r="28" spans="1:8" x14ac:dyDescent="0.25">
      <c r="A28" s="91" t="s">
        <v>125</v>
      </c>
      <c r="B28" s="91"/>
      <c r="C28" s="91"/>
      <c r="D28" s="91"/>
      <c r="E28" s="91"/>
      <c r="F28" s="91"/>
      <c r="G28" s="36">
        <f>SUM(G26:G27)</f>
        <v>10.49</v>
      </c>
      <c r="H28" s="37">
        <f t="shared" si="0"/>
        <v>0.97581395348837208</v>
      </c>
    </row>
    <row r="29" spans="1:8" x14ac:dyDescent="0.25">
      <c r="A29" s="26"/>
      <c r="B29" s="21"/>
      <c r="C29" s="26"/>
      <c r="D29" s="27"/>
      <c r="E29" s="28"/>
      <c r="F29" s="27"/>
      <c r="G29" s="27"/>
      <c r="H29" s="28"/>
    </row>
    <row r="30" spans="1:8" x14ac:dyDescent="0.25">
      <c r="A30" s="92" t="s">
        <v>126</v>
      </c>
      <c r="B30" s="93"/>
      <c r="C30" s="93"/>
      <c r="D30" s="93"/>
      <c r="E30" s="93"/>
      <c r="F30" s="93"/>
      <c r="G30" s="41"/>
      <c r="H30" s="20">
        <f>+G28+G12</f>
        <v>10.75</v>
      </c>
    </row>
    <row r="31" spans="1:8" x14ac:dyDescent="0.25">
      <c r="A31" s="40"/>
      <c r="B31" s="41"/>
      <c r="C31" s="41"/>
      <c r="D31" s="41"/>
      <c r="E31" s="41"/>
      <c r="F31" s="41"/>
      <c r="G31" s="41"/>
      <c r="H31" s="20"/>
    </row>
    <row r="32" spans="1:8" x14ac:dyDescent="0.25">
      <c r="A32" s="97" t="s">
        <v>127</v>
      </c>
      <c r="B32" s="98"/>
      <c r="C32" s="98"/>
      <c r="D32" s="98"/>
      <c r="E32" s="98"/>
      <c r="F32" s="98"/>
      <c r="G32" s="98"/>
      <c r="H32" s="99"/>
    </row>
    <row r="33" spans="1:8" x14ac:dyDescent="0.25">
      <c r="A33" s="105" t="s">
        <v>128</v>
      </c>
      <c r="B33" s="105"/>
      <c r="C33" s="105"/>
      <c r="D33" s="105"/>
      <c r="E33" s="105"/>
      <c r="F33" s="105"/>
      <c r="G33" s="78"/>
      <c r="H33" s="20">
        <f>+ROUND(H30*0.2,2)</f>
        <v>2.15</v>
      </c>
    </row>
    <row r="34" spans="1:8" x14ac:dyDescent="0.25">
      <c r="A34" s="26"/>
      <c r="B34" s="21"/>
      <c r="C34" s="26"/>
      <c r="D34" s="27"/>
      <c r="E34" s="28"/>
      <c r="F34" s="27"/>
      <c r="G34" s="27"/>
      <c r="H34" s="28"/>
    </row>
    <row r="35" spans="1:8" x14ac:dyDescent="0.25">
      <c r="A35" s="102" t="s">
        <v>129</v>
      </c>
      <c r="B35" s="103"/>
      <c r="C35" s="103"/>
      <c r="D35" s="103"/>
      <c r="E35" s="103"/>
      <c r="F35" s="103"/>
      <c r="G35" s="80"/>
      <c r="H35" s="43">
        <f>+H33+H30</f>
        <v>12.9</v>
      </c>
    </row>
    <row r="36" spans="1:8" x14ac:dyDescent="0.25">
      <c r="A36" s="44"/>
      <c r="B36" s="23"/>
      <c r="C36" s="24"/>
      <c r="D36" s="45"/>
      <c r="E36" s="25"/>
      <c r="F36" s="45"/>
      <c r="G36" s="45"/>
      <c r="H36" s="25"/>
    </row>
    <row r="37" spans="1:8" x14ac:dyDescent="0.25">
      <c r="A37" s="46" t="s">
        <v>90</v>
      </c>
      <c r="B37" s="1" t="str">
        <f>[1]!NumLetras(H35,"DÓLARES")</f>
        <v xml:space="preserve"> DOCE 90/100 </v>
      </c>
      <c r="C37" s="48"/>
      <c r="D37" s="49"/>
      <c r="E37" s="49"/>
      <c r="F37" s="49"/>
      <c r="G37" s="49"/>
      <c r="H37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5:F35"/>
    <mergeCell ref="B25:C25"/>
    <mergeCell ref="A19:H19"/>
    <mergeCell ref="A22:F22"/>
    <mergeCell ref="A24:H24"/>
    <mergeCell ref="A28:F28"/>
    <mergeCell ref="A30:F30"/>
    <mergeCell ref="A32:H32"/>
    <mergeCell ref="B26:C26"/>
    <mergeCell ref="A17:F17"/>
    <mergeCell ref="A33:F33"/>
    <mergeCell ref="B27:C27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topLeftCell="A13" workbookViewId="0">
      <selection activeCell="H13" sqref="H13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58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23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65" t="s">
        <v>7</v>
      </c>
      <c r="B10" s="65" t="s">
        <v>8</v>
      </c>
      <c r="C10" s="65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68" t="s">
        <v>139</v>
      </c>
      <c r="C11" s="34" t="s">
        <v>35</v>
      </c>
      <c r="D11" s="35">
        <v>2</v>
      </c>
      <c r="E11" s="36">
        <v>0.2</v>
      </c>
      <c r="F11" s="35">
        <v>0.8</v>
      </c>
      <c r="G11" s="36">
        <v>0.32</v>
      </c>
      <c r="H11" s="37">
        <f t="shared" ref="H11:H13" si="0">+G11/$H$34</f>
        <v>2.3805981252789767E-3</v>
      </c>
    </row>
    <row r="12" spans="1:8" s="1" customFormat="1" ht="12" x14ac:dyDescent="0.2">
      <c r="A12" s="32" t="s">
        <v>158</v>
      </c>
      <c r="B12" s="68" t="s">
        <v>159</v>
      </c>
      <c r="C12" s="34" t="s">
        <v>35</v>
      </c>
      <c r="D12" s="35">
        <v>1</v>
      </c>
      <c r="E12" s="36">
        <v>1</v>
      </c>
      <c r="F12" s="35">
        <v>0.4</v>
      </c>
      <c r="G12" s="36">
        <v>0.4</v>
      </c>
      <c r="H12" s="37">
        <f t="shared" si="0"/>
        <v>2.9757476565987211E-3</v>
      </c>
    </row>
    <row r="13" spans="1:8" s="1" customFormat="1" ht="12" x14ac:dyDescent="0.2">
      <c r="A13" s="91" t="s">
        <v>109</v>
      </c>
      <c r="B13" s="91"/>
      <c r="C13" s="91"/>
      <c r="D13" s="91"/>
      <c r="E13" s="91"/>
      <c r="F13" s="91"/>
      <c r="G13" s="36">
        <f>SUM(G11:G12)</f>
        <v>0.72</v>
      </c>
      <c r="H13" s="37">
        <f t="shared" si="0"/>
        <v>5.3563457818776973E-3</v>
      </c>
    </row>
    <row r="14" spans="1:8" s="1" customFormat="1" ht="12" x14ac:dyDescent="0.2">
      <c r="A14" s="26"/>
      <c r="B14" s="21"/>
      <c r="C14" s="26"/>
      <c r="D14" s="27"/>
      <c r="E14" s="28"/>
      <c r="F14" s="27"/>
      <c r="G14" s="27"/>
      <c r="H14" s="28"/>
    </row>
    <row r="15" spans="1:8" s="1" customFormat="1" ht="12" x14ac:dyDescent="0.2">
      <c r="A15" s="100" t="s">
        <v>110</v>
      </c>
      <c r="B15" s="100"/>
      <c r="C15" s="100"/>
      <c r="D15" s="100"/>
      <c r="E15" s="100"/>
      <c r="F15" s="100"/>
      <c r="G15" s="100"/>
      <c r="H15" s="100"/>
    </row>
    <row r="16" spans="1:8" s="1" customFormat="1" ht="12" x14ac:dyDescent="0.2">
      <c r="A16" s="65" t="s">
        <v>7</v>
      </c>
      <c r="B16" s="65" t="s">
        <v>8</v>
      </c>
      <c r="C16" s="65" t="s">
        <v>9</v>
      </c>
      <c r="D16" s="30" t="s">
        <v>10</v>
      </c>
      <c r="E16" s="31" t="s">
        <v>98</v>
      </c>
      <c r="F16" s="38"/>
      <c r="G16" s="31" t="s">
        <v>100</v>
      </c>
      <c r="H16" s="31" t="s">
        <v>101</v>
      </c>
    </row>
    <row r="17" spans="1:8" s="1" customFormat="1" ht="36" x14ac:dyDescent="0.2">
      <c r="A17" s="32" t="s">
        <v>154</v>
      </c>
      <c r="B17" s="68" t="s">
        <v>155</v>
      </c>
      <c r="C17" s="34" t="s">
        <v>58</v>
      </c>
      <c r="D17" s="35">
        <v>0.25</v>
      </c>
      <c r="E17" s="36">
        <v>1.08</v>
      </c>
      <c r="F17" s="38"/>
      <c r="G17" s="36">
        <v>0.27</v>
      </c>
      <c r="H17" s="37">
        <f t="shared" ref="H17:H19" si="1">+G17/$H$34</f>
        <v>2.0086296682041366E-3</v>
      </c>
    </row>
    <row r="18" spans="1:8" s="1" customFormat="1" ht="36" x14ac:dyDescent="0.2">
      <c r="A18" s="50" t="s">
        <v>160</v>
      </c>
      <c r="B18" s="68" t="s">
        <v>161</v>
      </c>
      <c r="C18" s="34" t="s">
        <v>18</v>
      </c>
      <c r="D18" s="35">
        <v>1</v>
      </c>
      <c r="E18" s="36">
        <v>102</v>
      </c>
      <c r="F18" s="38"/>
      <c r="G18" s="36">
        <v>102</v>
      </c>
      <c r="H18" s="37">
        <f t="shared" si="1"/>
        <v>0.75881565243267379</v>
      </c>
    </row>
    <row r="19" spans="1:8" s="1" customFormat="1" ht="12" x14ac:dyDescent="0.2">
      <c r="A19" s="91" t="s">
        <v>113</v>
      </c>
      <c r="B19" s="91"/>
      <c r="C19" s="91"/>
      <c r="D19" s="91"/>
      <c r="E19" s="91"/>
      <c r="F19" s="91"/>
      <c r="G19" s="36">
        <f>SUM(G17:G18)</f>
        <v>102.27</v>
      </c>
      <c r="H19" s="37">
        <f t="shared" si="1"/>
        <v>0.76082428210087794</v>
      </c>
    </row>
    <row r="20" spans="1:8" s="1" customFormat="1" ht="12" x14ac:dyDescent="0.2">
      <c r="A20" s="26"/>
      <c r="B20" s="21"/>
      <c r="C20" s="26"/>
      <c r="D20" s="27"/>
      <c r="E20" s="28"/>
      <c r="F20" s="27"/>
      <c r="G20" s="27"/>
      <c r="H20" s="28"/>
    </row>
    <row r="21" spans="1:8" s="1" customFormat="1" ht="12" x14ac:dyDescent="0.2">
      <c r="A21" s="100" t="s">
        <v>114</v>
      </c>
      <c r="B21" s="100"/>
      <c r="C21" s="100"/>
      <c r="D21" s="100"/>
      <c r="E21" s="100"/>
      <c r="F21" s="100"/>
      <c r="G21" s="100"/>
      <c r="H21" s="100"/>
    </row>
    <row r="22" spans="1:8" s="1" customFormat="1" ht="12" x14ac:dyDescent="0.2">
      <c r="A22" s="65" t="s">
        <v>7</v>
      </c>
      <c r="B22" s="65" t="s">
        <v>8</v>
      </c>
      <c r="C22" s="65" t="s">
        <v>9</v>
      </c>
      <c r="D22" s="65" t="s">
        <v>10</v>
      </c>
      <c r="E22" s="65" t="s">
        <v>115</v>
      </c>
      <c r="F22" s="65" t="s">
        <v>116</v>
      </c>
      <c r="G22" s="65" t="s">
        <v>100</v>
      </c>
      <c r="H22" s="31" t="s">
        <v>101</v>
      </c>
    </row>
    <row r="23" spans="1:8" s="1" customFormat="1" ht="12" x14ac:dyDescent="0.2">
      <c r="A23" s="32"/>
      <c r="B23" s="68"/>
      <c r="C23" s="34"/>
      <c r="D23" s="35"/>
      <c r="E23" s="36"/>
      <c r="F23" s="39"/>
      <c r="G23" s="6"/>
      <c r="H23" s="37"/>
    </row>
    <row r="24" spans="1:8" s="1" customFormat="1" ht="12" x14ac:dyDescent="0.2">
      <c r="A24" s="91" t="s">
        <v>117</v>
      </c>
      <c r="B24" s="104"/>
      <c r="C24" s="104"/>
      <c r="D24" s="104"/>
      <c r="E24" s="104"/>
      <c r="F24" s="104"/>
      <c r="G24" s="36">
        <v>0</v>
      </c>
      <c r="H24" s="37">
        <v>0</v>
      </c>
    </row>
    <row r="25" spans="1:8" s="1" customFormat="1" ht="12" x14ac:dyDescent="0.2">
      <c r="A25" s="26"/>
      <c r="B25" s="21"/>
      <c r="C25" s="26"/>
      <c r="D25" s="27"/>
      <c r="E25" s="28"/>
      <c r="F25" s="27"/>
      <c r="G25" s="27"/>
      <c r="H25" s="28"/>
    </row>
    <row r="26" spans="1:8" s="1" customFormat="1" ht="12" x14ac:dyDescent="0.2">
      <c r="A26" s="100" t="s">
        <v>118</v>
      </c>
      <c r="B26" s="100"/>
      <c r="C26" s="100"/>
      <c r="D26" s="100"/>
      <c r="E26" s="100"/>
      <c r="F26" s="100"/>
      <c r="G26" s="100"/>
      <c r="H26" s="100"/>
    </row>
    <row r="27" spans="1:8" s="1" customFormat="1" ht="13.5" customHeight="1" x14ac:dyDescent="0.2">
      <c r="A27" s="65" t="s">
        <v>7</v>
      </c>
      <c r="B27" s="100" t="s">
        <v>8</v>
      </c>
      <c r="C27" s="100"/>
      <c r="D27" s="65" t="s">
        <v>119</v>
      </c>
      <c r="E27" s="65" t="s">
        <v>120</v>
      </c>
      <c r="F27" s="65" t="s">
        <v>99</v>
      </c>
      <c r="G27" s="65" t="s">
        <v>100</v>
      </c>
      <c r="H27" s="31" t="s">
        <v>101</v>
      </c>
    </row>
    <row r="28" spans="1:8" s="1" customFormat="1" ht="12.75" customHeight="1" x14ac:dyDescent="0.2">
      <c r="A28" s="32" t="s">
        <v>141</v>
      </c>
      <c r="B28" s="94" t="s">
        <v>369</v>
      </c>
      <c r="C28" s="94"/>
      <c r="D28" s="36">
        <v>1</v>
      </c>
      <c r="E28" s="36">
        <v>4.09</v>
      </c>
      <c r="F28" s="35">
        <v>0.08</v>
      </c>
      <c r="G28" s="36">
        <f>+ROUND(F28*E28*D28,2)</f>
        <v>0.33</v>
      </c>
      <c r="H28" s="37">
        <f t="shared" ref="H28:H31" si="2">+G28/$H$34</f>
        <v>2.4549918166939448E-3</v>
      </c>
    </row>
    <row r="29" spans="1:8" s="1" customFormat="1" ht="21.75" customHeight="1" x14ac:dyDescent="0.2">
      <c r="A29" s="32" t="s">
        <v>156</v>
      </c>
      <c r="B29" s="94" t="s">
        <v>370</v>
      </c>
      <c r="C29" s="94"/>
      <c r="D29" s="36">
        <v>1</v>
      </c>
      <c r="E29" s="36">
        <v>4.29</v>
      </c>
      <c r="F29" s="35">
        <v>0.08</v>
      </c>
      <c r="G29" s="36">
        <f>+ROUND(F29*E29*D29,2)</f>
        <v>0.34</v>
      </c>
      <c r="H29" s="37">
        <f t="shared" si="2"/>
        <v>2.5293855081089129E-3</v>
      </c>
    </row>
    <row r="30" spans="1:8" s="1" customFormat="1" ht="12" x14ac:dyDescent="0.2">
      <c r="A30" s="32" t="s">
        <v>157</v>
      </c>
      <c r="B30" s="94" t="s">
        <v>396</v>
      </c>
      <c r="C30" s="94"/>
      <c r="D30" s="36">
        <v>4</v>
      </c>
      <c r="E30" s="36">
        <v>3.87</v>
      </c>
      <c r="F30" s="35">
        <v>0.8</v>
      </c>
      <c r="G30" s="36">
        <f>+ROUND(F30*E30*D30,2)</f>
        <v>12.38</v>
      </c>
      <c r="H30" s="37">
        <f t="shared" si="2"/>
        <v>9.2099389971730408E-2</v>
      </c>
    </row>
    <row r="31" spans="1:8" s="1" customFormat="1" ht="12" x14ac:dyDescent="0.2">
      <c r="A31" s="32" t="s">
        <v>140</v>
      </c>
      <c r="B31" s="94" t="s">
        <v>135</v>
      </c>
      <c r="C31" s="94"/>
      <c r="D31" s="36">
        <v>6</v>
      </c>
      <c r="E31" s="36">
        <v>3.83</v>
      </c>
      <c r="F31" s="35">
        <v>0.8</v>
      </c>
      <c r="G31" s="36">
        <f>+ROUND(F31*E31*D31,2)</f>
        <v>18.38</v>
      </c>
      <c r="H31" s="37">
        <f t="shared" si="2"/>
        <v>0.1367356048207112</v>
      </c>
    </row>
    <row r="32" spans="1:8" s="1" customFormat="1" ht="12" x14ac:dyDescent="0.2">
      <c r="A32" s="91" t="s">
        <v>125</v>
      </c>
      <c r="B32" s="91"/>
      <c r="C32" s="91"/>
      <c r="D32" s="91"/>
      <c r="E32" s="91"/>
      <c r="F32" s="91"/>
      <c r="G32" s="36">
        <f>SUM(G28:G31)</f>
        <v>31.43</v>
      </c>
      <c r="H32" s="37">
        <f>+G32/$H$34</f>
        <v>0.23381937211724449</v>
      </c>
    </row>
    <row r="33" spans="1:8" s="1" customFormat="1" ht="12" x14ac:dyDescent="0.2">
      <c r="A33" s="26"/>
      <c r="B33" s="21"/>
      <c r="C33" s="26"/>
      <c r="D33" s="27"/>
      <c r="E33" s="28"/>
      <c r="F33" s="27"/>
      <c r="G33" s="27"/>
      <c r="H33" s="28"/>
    </row>
    <row r="34" spans="1:8" s="1" customFormat="1" ht="12" x14ac:dyDescent="0.2">
      <c r="A34" s="92" t="s">
        <v>126</v>
      </c>
      <c r="B34" s="93"/>
      <c r="C34" s="93"/>
      <c r="D34" s="93"/>
      <c r="E34" s="93"/>
      <c r="F34" s="93"/>
      <c r="G34" s="67"/>
      <c r="H34" s="20">
        <f>+G32+G19+G13</f>
        <v>134.41999999999999</v>
      </c>
    </row>
    <row r="35" spans="1:8" s="1" customFormat="1" ht="12" x14ac:dyDescent="0.2">
      <c r="A35" s="66"/>
      <c r="B35" s="67"/>
      <c r="C35" s="67"/>
      <c r="D35" s="67"/>
      <c r="E35" s="67"/>
      <c r="F35" s="67"/>
      <c r="G35" s="67"/>
      <c r="H35" s="20"/>
    </row>
    <row r="36" spans="1:8" s="1" customFormat="1" ht="12" x14ac:dyDescent="0.2">
      <c r="A36" s="97" t="s">
        <v>127</v>
      </c>
      <c r="B36" s="98"/>
      <c r="C36" s="98"/>
      <c r="D36" s="98"/>
      <c r="E36" s="98"/>
      <c r="F36" s="98"/>
      <c r="G36" s="98"/>
      <c r="H36" s="99"/>
    </row>
    <row r="37" spans="1:8" s="1" customFormat="1" ht="12" x14ac:dyDescent="0.2">
      <c r="A37" s="92" t="s">
        <v>128</v>
      </c>
      <c r="B37" s="93"/>
      <c r="C37" s="93"/>
      <c r="D37" s="93"/>
      <c r="E37" s="93"/>
      <c r="F37" s="93"/>
      <c r="G37" s="78"/>
      <c r="H37" s="20">
        <f>+ROUND(H34*0.2,2)</f>
        <v>26.88</v>
      </c>
    </row>
    <row r="38" spans="1:8" s="1" customFormat="1" ht="12" x14ac:dyDescent="0.2">
      <c r="A38" s="26"/>
      <c r="B38" s="21"/>
      <c r="C38" s="26"/>
      <c r="D38" s="27"/>
      <c r="E38" s="28"/>
      <c r="F38" s="27"/>
      <c r="G38" s="27"/>
      <c r="H38" s="28"/>
    </row>
    <row r="39" spans="1:8" s="1" customFormat="1" ht="12" x14ac:dyDescent="0.2">
      <c r="A39" s="102" t="s">
        <v>129</v>
      </c>
      <c r="B39" s="103"/>
      <c r="C39" s="103"/>
      <c r="D39" s="103"/>
      <c r="E39" s="103"/>
      <c r="F39" s="103"/>
      <c r="G39" s="80"/>
      <c r="H39" s="43">
        <f>+H37+H34</f>
        <v>161.29999999999998</v>
      </c>
    </row>
    <row r="40" spans="1:8" s="1" customFormat="1" ht="12" x14ac:dyDescent="0.2">
      <c r="A40" s="44"/>
      <c r="B40" s="23"/>
      <c r="C40" s="24"/>
      <c r="D40" s="45"/>
      <c r="E40" s="25"/>
      <c r="F40" s="45"/>
      <c r="G40" s="45"/>
      <c r="H40" s="25"/>
    </row>
    <row r="41" spans="1:8" s="1" customFormat="1" ht="12" x14ac:dyDescent="0.2">
      <c r="A41" s="46" t="s">
        <v>90</v>
      </c>
      <c r="B41" s="47" t="str">
        <f>+[1]!NumLetras(H39,"DÓLAR")</f>
        <v xml:space="preserve"> CIENTO SESENTA Y UN 30/100 </v>
      </c>
      <c r="C41" s="48"/>
      <c r="D41" s="49"/>
      <c r="E41" s="49"/>
      <c r="F41" s="49"/>
      <c r="G41" s="49"/>
      <c r="H41" s="49"/>
    </row>
  </sheetData>
  <sheetProtection formatCells="0" formatColumns="0" formatRows="0" insertColumns="0" insertRows="0" insertHyperlinks="0" deleteColumns="0" deleteRows="0" sort="0" autoFilter="0" pivotTables="0"/>
  <mergeCells count="24">
    <mergeCell ref="A39:F39"/>
    <mergeCell ref="A24:F24"/>
    <mergeCell ref="A26:H26"/>
    <mergeCell ref="B27:C27"/>
    <mergeCell ref="B28:C28"/>
    <mergeCell ref="B29:C29"/>
    <mergeCell ref="B30:C30"/>
    <mergeCell ref="B31:C31"/>
    <mergeCell ref="A32:F32"/>
    <mergeCell ref="A34:F34"/>
    <mergeCell ref="A36:H36"/>
    <mergeCell ref="A37:F37"/>
    <mergeCell ref="A21:H21"/>
    <mergeCell ref="A1:H1"/>
    <mergeCell ref="B2:D2"/>
    <mergeCell ref="F2:H2"/>
    <mergeCell ref="B3:H3"/>
    <mergeCell ref="B4:H4"/>
    <mergeCell ref="B5:H5"/>
    <mergeCell ref="A7:H7"/>
    <mergeCell ref="A9:H9"/>
    <mergeCell ref="A13:F13"/>
    <mergeCell ref="A15:H15"/>
    <mergeCell ref="A19:F19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opLeftCell="A15" workbookViewId="0">
      <selection activeCell="H16" sqref="H16:H17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59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27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16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33" t="s">
        <v>139</v>
      </c>
      <c r="C11" s="34" t="s">
        <v>35</v>
      </c>
      <c r="D11" s="35">
        <v>2</v>
      </c>
      <c r="E11" s="36">
        <v>0.2</v>
      </c>
      <c r="F11" s="35">
        <v>0.1</v>
      </c>
      <c r="G11" s="36">
        <v>0.04</v>
      </c>
      <c r="H11" s="37">
        <f t="shared" ref="H11:H12" si="0">+G11/$H$31</f>
        <v>8.6956521739130418E-3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0.04</v>
      </c>
      <c r="H12" s="37">
        <f t="shared" si="0"/>
        <v>8.6956521739130418E-3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ht="24" x14ac:dyDescent="0.25">
      <c r="A16" s="32" t="s">
        <v>171</v>
      </c>
      <c r="B16" s="33" t="s">
        <v>172</v>
      </c>
      <c r="C16" s="34" t="s">
        <v>16</v>
      </c>
      <c r="D16" s="35">
        <v>1</v>
      </c>
      <c r="E16" s="36">
        <v>3.75</v>
      </c>
      <c r="F16" s="38"/>
      <c r="G16" s="36">
        <v>3.75</v>
      </c>
      <c r="H16" s="37">
        <f t="shared" ref="H16:H17" si="1">+G16/$H$31</f>
        <v>0.81521739130434778</v>
      </c>
    </row>
    <row r="17" spans="1:8" x14ac:dyDescent="0.25">
      <c r="A17" s="91" t="s">
        <v>113</v>
      </c>
      <c r="B17" s="91"/>
      <c r="C17" s="91"/>
      <c r="D17" s="91"/>
      <c r="E17" s="91"/>
      <c r="F17" s="91"/>
      <c r="G17" s="36">
        <v>3.75</v>
      </c>
      <c r="H17" s="37">
        <f t="shared" si="1"/>
        <v>0.81521739130434778</v>
      </c>
    </row>
    <row r="18" spans="1:8" x14ac:dyDescent="0.25">
      <c r="A18" s="26"/>
      <c r="B18" s="21"/>
      <c r="C18" s="26"/>
      <c r="D18" s="27"/>
      <c r="E18" s="28"/>
      <c r="F18" s="27"/>
      <c r="G18" s="27"/>
      <c r="H18" s="28"/>
    </row>
    <row r="19" spans="1:8" x14ac:dyDescent="0.25">
      <c r="A19" s="100" t="s">
        <v>114</v>
      </c>
      <c r="B19" s="100"/>
      <c r="C19" s="100"/>
      <c r="D19" s="100"/>
      <c r="E19" s="100"/>
      <c r="F19" s="100"/>
      <c r="G19" s="100"/>
      <c r="H19" s="100"/>
    </row>
    <row r="20" spans="1:8" x14ac:dyDescent="0.25">
      <c r="A20" s="29" t="s">
        <v>7</v>
      </c>
      <c r="B20" s="29" t="s">
        <v>8</v>
      </c>
      <c r="C20" s="29" t="s">
        <v>9</v>
      </c>
      <c r="D20" s="29" t="s">
        <v>10</v>
      </c>
      <c r="E20" s="29" t="s">
        <v>115</v>
      </c>
      <c r="F20" s="29" t="s">
        <v>116</v>
      </c>
      <c r="G20" s="29" t="s">
        <v>100</v>
      </c>
      <c r="H20" s="31" t="s">
        <v>101</v>
      </c>
    </row>
    <row r="21" spans="1:8" x14ac:dyDescent="0.25">
      <c r="A21" s="32"/>
      <c r="B21" s="33"/>
      <c r="C21" s="34"/>
      <c r="D21" s="35"/>
      <c r="E21" s="36"/>
      <c r="F21" s="39"/>
      <c r="G21" s="6"/>
      <c r="H21" s="37"/>
    </row>
    <row r="22" spans="1:8" x14ac:dyDescent="0.25">
      <c r="A22" s="91" t="s">
        <v>117</v>
      </c>
      <c r="B22" s="104"/>
      <c r="C22" s="104"/>
      <c r="D22" s="104"/>
      <c r="E22" s="104"/>
      <c r="F22" s="104"/>
      <c r="G22" s="36">
        <v>0</v>
      </c>
      <c r="H22" s="37">
        <v>0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118</v>
      </c>
      <c r="B24" s="100"/>
      <c r="C24" s="100"/>
      <c r="D24" s="100"/>
      <c r="E24" s="100"/>
      <c r="F24" s="100"/>
      <c r="G24" s="100"/>
      <c r="H24" s="100"/>
    </row>
    <row r="25" spans="1:8" ht="13.5" customHeight="1" x14ac:dyDescent="0.25">
      <c r="A25" s="29" t="s">
        <v>7</v>
      </c>
      <c r="B25" s="100" t="s">
        <v>8</v>
      </c>
      <c r="C25" s="100"/>
      <c r="D25" s="29" t="s">
        <v>119</v>
      </c>
      <c r="E25" s="29" t="s">
        <v>120</v>
      </c>
      <c r="F25" s="29" t="s">
        <v>99</v>
      </c>
      <c r="G25" s="29" t="s">
        <v>100</v>
      </c>
      <c r="H25" s="31" t="s">
        <v>101</v>
      </c>
    </row>
    <row r="26" spans="1:8" ht="21" customHeight="1" x14ac:dyDescent="0.25">
      <c r="A26" s="32" t="s">
        <v>156</v>
      </c>
      <c r="B26" s="94" t="s">
        <v>370</v>
      </c>
      <c r="C26" s="94"/>
      <c r="D26" s="36">
        <v>1</v>
      </c>
      <c r="E26" s="36">
        <v>4.29</v>
      </c>
      <c r="F26" s="35">
        <v>0.01</v>
      </c>
      <c r="G26" s="36">
        <f>+ROUND(F26*E26*D26,2)</f>
        <v>0.04</v>
      </c>
      <c r="H26" s="37">
        <f>+G26/$H$31</f>
        <v>8.6956521739130418E-3</v>
      </c>
    </row>
    <row r="27" spans="1:8" x14ac:dyDescent="0.25">
      <c r="A27" s="32" t="s">
        <v>157</v>
      </c>
      <c r="B27" s="94" t="s">
        <v>396</v>
      </c>
      <c r="C27" s="94"/>
      <c r="D27" s="36">
        <v>1</v>
      </c>
      <c r="E27" s="36">
        <v>3.87</v>
      </c>
      <c r="F27" s="35">
        <v>0.1</v>
      </c>
      <c r="G27" s="36">
        <f>+ROUND(F27*E27*D27,2)</f>
        <v>0.39</v>
      </c>
      <c r="H27" s="37">
        <f t="shared" ref="H27:H29" si="2">+G27/$H$31</f>
        <v>8.478260869565217E-2</v>
      </c>
    </row>
    <row r="28" spans="1:8" x14ac:dyDescent="0.25">
      <c r="A28" s="32" t="s">
        <v>140</v>
      </c>
      <c r="B28" s="94" t="s">
        <v>135</v>
      </c>
      <c r="C28" s="94"/>
      <c r="D28" s="36">
        <v>1</v>
      </c>
      <c r="E28" s="36">
        <v>3.83</v>
      </c>
      <c r="F28" s="35">
        <v>0.1</v>
      </c>
      <c r="G28" s="36">
        <f>+ROUND(F28*E28*D28,2)</f>
        <v>0.38</v>
      </c>
      <c r="H28" s="37">
        <f t="shared" si="2"/>
        <v>8.2608695652173908E-2</v>
      </c>
    </row>
    <row r="29" spans="1:8" x14ac:dyDescent="0.25">
      <c r="A29" s="91" t="s">
        <v>125</v>
      </c>
      <c r="B29" s="91"/>
      <c r="C29" s="91"/>
      <c r="D29" s="91"/>
      <c r="E29" s="91"/>
      <c r="F29" s="91"/>
      <c r="G29" s="36">
        <f>SUM(G26:G28)</f>
        <v>0.81</v>
      </c>
      <c r="H29" s="37">
        <f t="shared" si="2"/>
        <v>0.17608695652173911</v>
      </c>
    </row>
    <row r="30" spans="1:8" x14ac:dyDescent="0.25">
      <c r="A30" s="26"/>
      <c r="B30" s="21"/>
      <c r="C30" s="26"/>
      <c r="D30" s="27"/>
      <c r="E30" s="28"/>
      <c r="F30" s="27"/>
      <c r="G30" s="27"/>
      <c r="H30" s="28"/>
    </row>
    <row r="31" spans="1:8" x14ac:dyDescent="0.25">
      <c r="A31" s="92" t="s">
        <v>126</v>
      </c>
      <c r="B31" s="93"/>
      <c r="C31" s="93"/>
      <c r="D31" s="93"/>
      <c r="E31" s="93"/>
      <c r="F31" s="93"/>
      <c r="G31" s="41"/>
      <c r="H31" s="20">
        <f>+G29+G17+G12</f>
        <v>4.6000000000000005</v>
      </c>
    </row>
    <row r="32" spans="1:8" x14ac:dyDescent="0.25">
      <c r="A32" s="40"/>
      <c r="B32" s="41"/>
      <c r="C32" s="41"/>
      <c r="D32" s="41"/>
      <c r="E32" s="41"/>
      <c r="F32" s="41"/>
      <c r="G32" s="41"/>
      <c r="H32" s="20"/>
    </row>
    <row r="33" spans="1:8" x14ac:dyDescent="0.25">
      <c r="A33" s="97" t="s">
        <v>127</v>
      </c>
      <c r="B33" s="98"/>
      <c r="C33" s="98"/>
      <c r="D33" s="98"/>
      <c r="E33" s="98"/>
      <c r="F33" s="98"/>
      <c r="G33" s="98"/>
      <c r="H33" s="99"/>
    </row>
    <row r="34" spans="1:8" x14ac:dyDescent="0.25">
      <c r="A34" s="92" t="s">
        <v>128</v>
      </c>
      <c r="B34" s="93"/>
      <c r="C34" s="93"/>
      <c r="D34" s="93"/>
      <c r="E34" s="93"/>
      <c r="F34" s="93"/>
      <c r="G34" s="78"/>
      <c r="H34" s="20">
        <f>+ROUND(H31*0.2,2)</f>
        <v>0.92</v>
      </c>
    </row>
    <row r="35" spans="1:8" x14ac:dyDescent="0.25">
      <c r="A35" s="26"/>
      <c r="B35" s="21"/>
      <c r="C35" s="26"/>
      <c r="D35" s="27"/>
      <c r="E35" s="28"/>
      <c r="F35" s="27"/>
      <c r="G35" s="27"/>
      <c r="H35" s="28"/>
    </row>
    <row r="36" spans="1:8" x14ac:dyDescent="0.25">
      <c r="A36" s="102" t="s">
        <v>129</v>
      </c>
      <c r="B36" s="103"/>
      <c r="C36" s="103"/>
      <c r="D36" s="103"/>
      <c r="E36" s="103"/>
      <c r="F36" s="103"/>
      <c r="G36" s="80"/>
      <c r="H36" s="43">
        <f>+H34+H31</f>
        <v>5.5200000000000005</v>
      </c>
    </row>
    <row r="37" spans="1:8" x14ac:dyDescent="0.25">
      <c r="A37" s="44"/>
      <c r="B37" s="23"/>
      <c r="C37" s="24"/>
      <c r="D37" s="45"/>
      <c r="E37" s="25"/>
      <c r="F37" s="45"/>
      <c r="G37" s="45"/>
      <c r="H37" s="25"/>
    </row>
    <row r="38" spans="1:8" x14ac:dyDescent="0.25">
      <c r="A38" s="46" t="s">
        <v>90</v>
      </c>
      <c r="B38" s="47" t="str">
        <f>+[1]!NumLetras(H36,"DÓLAR")</f>
        <v xml:space="preserve"> CINCO 52/100 </v>
      </c>
      <c r="C38" s="48"/>
      <c r="D38" s="49"/>
      <c r="E38" s="49"/>
      <c r="F38" s="49"/>
      <c r="G38" s="49"/>
      <c r="H38" s="49"/>
    </row>
  </sheetData>
  <sheetProtection formatCells="0" formatColumns="0" formatRows="0" insertColumns="0" insertRows="0" insertHyperlinks="0" deleteColumns="0" deleteRows="0" sort="0" autoFilter="0" pivotTables="0"/>
  <mergeCells count="23">
    <mergeCell ref="A36:F36"/>
    <mergeCell ref="B25:C25"/>
    <mergeCell ref="A19:H19"/>
    <mergeCell ref="A22:F22"/>
    <mergeCell ref="A24:H24"/>
    <mergeCell ref="A29:F29"/>
    <mergeCell ref="A31:F31"/>
    <mergeCell ref="A33:H33"/>
    <mergeCell ref="B26:C26"/>
    <mergeCell ref="A17:F17"/>
    <mergeCell ref="A34:F34"/>
    <mergeCell ref="B27:C27"/>
    <mergeCell ref="B28:C28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topLeftCell="A20" workbookViewId="0">
      <selection activeCell="H11" sqref="H11:H12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60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24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16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33" t="s">
        <v>139</v>
      </c>
      <c r="C11" s="34" t="s">
        <v>35</v>
      </c>
      <c r="D11" s="35">
        <v>3</v>
      </c>
      <c r="E11" s="36">
        <v>0.2</v>
      </c>
      <c r="F11" s="35">
        <v>0.2</v>
      </c>
      <c r="G11" s="36">
        <v>0.12</v>
      </c>
      <c r="H11" s="37">
        <f t="shared" ref="H11:H12" si="0">+G11/$H$32</f>
        <v>1.4457831325301207E-2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0.12</v>
      </c>
      <c r="H12" s="37">
        <f t="shared" si="0"/>
        <v>1.4457831325301207E-2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ht="24" x14ac:dyDescent="0.25">
      <c r="A16" s="32" t="s">
        <v>111</v>
      </c>
      <c r="B16" s="33" t="s">
        <v>112</v>
      </c>
      <c r="C16" s="34" t="s">
        <v>81</v>
      </c>
      <c r="D16" s="35">
        <v>1</v>
      </c>
      <c r="E16" s="36">
        <v>1.2</v>
      </c>
      <c r="F16" s="38"/>
      <c r="G16" s="36">
        <v>1.2</v>
      </c>
      <c r="H16" s="37">
        <f t="shared" ref="H16:H18" si="1">+G16/$H$32</f>
        <v>0.14457831325301207</v>
      </c>
    </row>
    <row r="17" spans="1:8" ht="36" x14ac:dyDescent="0.25">
      <c r="A17" s="50" t="s">
        <v>162</v>
      </c>
      <c r="B17" s="33" t="s">
        <v>163</v>
      </c>
      <c r="C17" s="34" t="s">
        <v>16</v>
      </c>
      <c r="D17" s="35">
        <v>1</v>
      </c>
      <c r="E17" s="36">
        <v>4.5</v>
      </c>
      <c r="F17" s="38"/>
      <c r="G17" s="36">
        <v>4.5</v>
      </c>
      <c r="H17" s="37">
        <f t="shared" si="1"/>
        <v>0.54216867469879526</v>
      </c>
    </row>
    <row r="18" spans="1:8" x14ac:dyDescent="0.25">
      <c r="A18" s="91" t="s">
        <v>113</v>
      </c>
      <c r="B18" s="91"/>
      <c r="C18" s="91"/>
      <c r="D18" s="91"/>
      <c r="E18" s="91"/>
      <c r="F18" s="91"/>
      <c r="G18" s="36">
        <v>5.7</v>
      </c>
      <c r="H18" s="37">
        <f t="shared" si="1"/>
        <v>0.68674698795180733</v>
      </c>
    </row>
    <row r="19" spans="1:8" x14ac:dyDescent="0.25">
      <c r="A19" s="26"/>
      <c r="B19" s="21"/>
      <c r="C19" s="26"/>
      <c r="D19" s="27"/>
      <c r="E19" s="28"/>
      <c r="F19" s="27"/>
      <c r="G19" s="27"/>
      <c r="H19" s="28"/>
    </row>
    <row r="20" spans="1:8" x14ac:dyDescent="0.25">
      <c r="A20" s="100" t="s">
        <v>114</v>
      </c>
      <c r="B20" s="100"/>
      <c r="C20" s="100"/>
      <c r="D20" s="100"/>
      <c r="E20" s="100"/>
      <c r="F20" s="100"/>
      <c r="G20" s="100"/>
      <c r="H20" s="100"/>
    </row>
    <row r="21" spans="1:8" x14ac:dyDescent="0.25">
      <c r="A21" s="29" t="s">
        <v>7</v>
      </c>
      <c r="B21" s="29" t="s">
        <v>8</v>
      </c>
      <c r="C21" s="29" t="s">
        <v>9</v>
      </c>
      <c r="D21" s="29" t="s">
        <v>10</v>
      </c>
      <c r="E21" s="29" t="s">
        <v>115</v>
      </c>
      <c r="F21" s="29" t="s">
        <v>116</v>
      </c>
      <c r="G21" s="29" t="s">
        <v>100</v>
      </c>
      <c r="H21" s="31" t="s">
        <v>101</v>
      </c>
    </row>
    <row r="22" spans="1:8" x14ac:dyDescent="0.25">
      <c r="A22" s="32"/>
      <c r="B22" s="33"/>
      <c r="C22" s="34"/>
      <c r="D22" s="35"/>
      <c r="E22" s="36"/>
      <c r="F22" s="39"/>
      <c r="G22" s="6"/>
      <c r="H22" s="37"/>
    </row>
    <row r="23" spans="1:8" x14ac:dyDescent="0.25">
      <c r="A23" s="91" t="s">
        <v>117</v>
      </c>
      <c r="B23" s="104"/>
      <c r="C23" s="104"/>
      <c r="D23" s="104"/>
      <c r="E23" s="104"/>
      <c r="F23" s="104"/>
      <c r="G23" s="36">
        <v>0</v>
      </c>
      <c r="H23" s="37">
        <v>0</v>
      </c>
    </row>
    <row r="24" spans="1:8" x14ac:dyDescent="0.25">
      <c r="A24" s="26"/>
      <c r="B24" s="21"/>
      <c r="C24" s="26"/>
      <c r="D24" s="27"/>
      <c r="E24" s="28"/>
      <c r="F24" s="27"/>
      <c r="G24" s="27"/>
      <c r="H24" s="28"/>
    </row>
    <row r="25" spans="1:8" x14ac:dyDescent="0.25">
      <c r="A25" s="100" t="s">
        <v>118</v>
      </c>
      <c r="B25" s="100"/>
      <c r="C25" s="100"/>
      <c r="D25" s="100"/>
      <c r="E25" s="100"/>
      <c r="F25" s="100"/>
      <c r="G25" s="100"/>
      <c r="H25" s="100"/>
    </row>
    <row r="26" spans="1:8" ht="13.5" customHeight="1" x14ac:dyDescent="0.25">
      <c r="A26" s="29" t="s">
        <v>7</v>
      </c>
      <c r="B26" s="100" t="s">
        <v>8</v>
      </c>
      <c r="C26" s="100"/>
      <c r="D26" s="29" t="s">
        <v>119</v>
      </c>
      <c r="E26" s="29" t="s">
        <v>120</v>
      </c>
      <c r="F26" s="29" t="s">
        <v>99</v>
      </c>
      <c r="G26" s="29" t="s">
        <v>100</v>
      </c>
      <c r="H26" s="31" t="s">
        <v>101</v>
      </c>
    </row>
    <row r="27" spans="1:8" ht="12.75" customHeight="1" x14ac:dyDescent="0.25">
      <c r="A27" s="32" t="s">
        <v>140</v>
      </c>
      <c r="B27" s="94" t="s">
        <v>135</v>
      </c>
      <c r="C27" s="94"/>
      <c r="D27" s="36">
        <v>2</v>
      </c>
      <c r="E27" s="36">
        <v>3.83</v>
      </c>
      <c r="F27" s="35">
        <v>0.2</v>
      </c>
      <c r="G27" s="36">
        <f>+ROUND(F27*E27*D27,2)</f>
        <v>1.53</v>
      </c>
      <c r="H27" s="37">
        <f t="shared" ref="H27:H29" si="2">+G27/$H$32</f>
        <v>0.18433734939759039</v>
      </c>
    </row>
    <row r="28" spans="1:8" ht="24.75" customHeight="1" x14ac:dyDescent="0.25">
      <c r="A28" s="32" t="s">
        <v>156</v>
      </c>
      <c r="B28" s="94" t="s">
        <v>370</v>
      </c>
      <c r="C28" s="94"/>
      <c r="D28" s="36">
        <v>1</v>
      </c>
      <c r="E28" s="36">
        <v>4.29</v>
      </c>
      <c r="F28" s="35">
        <v>0.2</v>
      </c>
      <c r="G28" s="36">
        <f>+ROUND(F28*E28*D28,2)</f>
        <v>0.86</v>
      </c>
      <c r="H28" s="37">
        <f t="shared" si="2"/>
        <v>0.10361445783132531</v>
      </c>
    </row>
    <row r="29" spans="1:8" x14ac:dyDescent="0.25">
      <c r="A29" s="32" t="s">
        <v>164</v>
      </c>
      <c r="B29" s="94" t="s">
        <v>229</v>
      </c>
      <c r="C29" s="94"/>
      <c r="D29" s="36">
        <v>1</v>
      </c>
      <c r="E29" s="36">
        <v>4.3</v>
      </c>
      <c r="F29" s="35">
        <v>0.02</v>
      </c>
      <c r="G29" s="36">
        <f>+ROUND(F29*E29*D29,2)</f>
        <v>0.09</v>
      </c>
      <c r="H29" s="37">
        <f t="shared" si="2"/>
        <v>1.0843373493975905E-2</v>
      </c>
    </row>
    <row r="30" spans="1:8" x14ac:dyDescent="0.25">
      <c r="A30" s="91" t="s">
        <v>125</v>
      </c>
      <c r="B30" s="91"/>
      <c r="C30" s="91"/>
      <c r="D30" s="91"/>
      <c r="E30" s="91"/>
      <c r="F30" s="91"/>
      <c r="G30" s="36">
        <f>SUM(G27:G29)</f>
        <v>2.48</v>
      </c>
      <c r="H30" s="37">
        <f>+G30/$H$32</f>
        <v>0.29879518072289163</v>
      </c>
    </row>
    <row r="31" spans="1:8" x14ac:dyDescent="0.25">
      <c r="A31" s="26"/>
      <c r="B31" s="21"/>
      <c r="C31" s="26"/>
      <c r="D31" s="27"/>
      <c r="E31" s="28"/>
      <c r="F31" s="27"/>
      <c r="G31" s="27"/>
      <c r="H31" s="28"/>
    </row>
    <row r="32" spans="1:8" x14ac:dyDescent="0.25">
      <c r="A32" s="92" t="s">
        <v>126</v>
      </c>
      <c r="B32" s="93"/>
      <c r="C32" s="93"/>
      <c r="D32" s="93"/>
      <c r="E32" s="93"/>
      <c r="F32" s="93"/>
      <c r="G32" s="41"/>
      <c r="H32" s="20">
        <f>+G30+G18+G12</f>
        <v>8.2999999999999989</v>
      </c>
    </row>
    <row r="33" spans="1:8" x14ac:dyDescent="0.25">
      <c r="A33" s="40"/>
      <c r="B33" s="41"/>
      <c r="C33" s="41"/>
      <c r="D33" s="41"/>
      <c r="E33" s="41"/>
      <c r="F33" s="41"/>
      <c r="G33" s="41"/>
      <c r="H33" s="20"/>
    </row>
    <row r="34" spans="1:8" x14ac:dyDescent="0.25">
      <c r="A34" s="97" t="s">
        <v>127</v>
      </c>
      <c r="B34" s="98"/>
      <c r="C34" s="98"/>
      <c r="D34" s="98"/>
      <c r="E34" s="98"/>
      <c r="F34" s="98"/>
      <c r="G34" s="98"/>
      <c r="H34" s="99"/>
    </row>
    <row r="35" spans="1:8" x14ac:dyDescent="0.25">
      <c r="A35" s="92" t="s">
        <v>128</v>
      </c>
      <c r="B35" s="93"/>
      <c r="C35" s="93"/>
      <c r="D35" s="93"/>
      <c r="E35" s="93"/>
      <c r="F35" s="93"/>
      <c r="G35" s="78"/>
      <c r="H35" s="20">
        <f>+ROUND(H32*0.2,2)</f>
        <v>1.66</v>
      </c>
    </row>
    <row r="36" spans="1:8" x14ac:dyDescent="0.25">
      <c r="A36" s="26"/>
      <c r="B36" s="21"/>
      <c r="C36" s="26"/>
      <c r="D36" s="27"/>
      <c r="E36" s="28"/>
      <c r="F36" s="27"/>
      <c r="G36" s="27"/>
      <c r="H36" s="28"/>
    </row>
    <row r="37" spans="1:8" x14ac:dyDescent="0.25">
      <c r="A37" s="102" t="s">
        <v>129</v>
      </c>
      <c r="B37" s="103"/>
      <c r="C37" s="103"/>
      <c r="D37" s="103"/>
      <c r="E37" s="103"/>
      <c r="F37" s="103"/>
      <c r="G37" s="80"/>
      <c r="H37" s="43">
        <f>+H35+H32</f>
        <v>9.9599999999999991</v>
      </c>
    </row>
    <row r="38" spans="1:8" x14ac:dyDescent="0.25">
      <c r="A38" s="44"/>
      <c r="B38" s="23"/>
      <c r="C38" s="24"/>
      <c r="D38" s="45"/>
      <c r="E38" s="25"/>
      <c r="F38" s="45"/>
      <c r="G38" s="45"/>
      <c r="H38" s="25"/>
    </row>
    <row r="39" spans="1:8" x14ac:dyDescent="0.25">
      <c r="A39" s="46" t="s">
        <v>90</v>
      </c>
      <c r="B39" s="47" t="str">
        <f>+[1]!NumLetras(H37,"DÓLAR")</f>
        <v xml:space="preserve"> NUEVE 96/100 </v>
      </c>
      <c r="C39" s="48"/>
      <c r="D39" s="49"/>
      <c r="E39" s="49"/>
      <c r="F39" s="49"/>
      <c r="G39" s="49"/>
      <c r="H39" s="49"/>
    </row>
  </sheetData>
  <sheetProtection formatCells="0" formatColumns="0" formatRows="0" insertColumns="0" insertRows="0" insertHyperlinks="0" deleteColumns="0" deleteRows="0" sort="0" autoFilter="0" pivotTables="0"/>
  <mergeCells count="23">
    <mergeCell ref="A37:F37"/>
    <mergeCell ref="B26:C26"/>
    <mergeCell ref="A20:H20"/>
    <mergeCell ref="A23:F23"/>
    <mergeCell ref="A25:H25"/>
    <mergeCell ref="A30:F30"/>
    <mergeCell ref="A32:F32"/>
    <mergeCell ref="A34:H34"/>
    <mergeCell ref="B27:C27"/>
    <mergeCell ref="A18:F18"/>
    <mergeCell ref="A35:F35"/>
    <mergeCell ref="B28:C28"/>
    <mergeCell ref="B29:C29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topLeftCell="A16" workbookViewId="0">
      <selection activeCell="H11" sqref="H11:H13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61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22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33" t="s">
        <v>139</v>
      </c>
      <c r="C11" s="34" t="s">
        <v>35</v>
      </c>
      <c r="D11" s="35">
        <v>2</v>
      </c>
      <c r="E11" s="36">
        <v>0.2</v>
      </c>
      <c r="F11" s="35">
        <v>1.5</v>
      </c>
      <c r="G11" s="36">
        <v>0.6</v>
      </c>
      <c r="H11" s="37">
        <f t="shared" ref="H11:H13" si="0">+G11/$H$36</f>
        <v>6.1199510403916772E-3</v>
      </c>
    </row>
    <row r="12" spans="1:8" x14ac:dyDescent="0.25">
      <c r="A12" s="32" t="s">
        <v>142</v>
      </c>
      <c r="B12" s="33" t="s">
        <v>143</v>
      </c>
      <c r="C12" s="34" t="s">
        <v>35</v>
      </c>
      <c r="D12" s="35">
        <v>1</v>
      </c>
      <c r="E12" s="36">
        <v>2.25</v>
      </c>
      <c r="F12" s="35">
        <v>1.5</v>
      </c>
      <c r="G12" s="36">
        <v>3.38</v>
      </c>
      <c r="H12" s="37">
        <f t="shared" si="0"/>
        <v>3.4475724194206449E-2</v>
      </c>
    </row>
    <row r="13" spans="1:8" x14ac:dyDescent="0.25">
      <c r="A13" s="91" t="s">
        <v>109</v>
      </c>
      <c r="B13" s="91"/>
      <c r="C13" s="91"/>
      <c r="D13" s="91"/>
      <c r="E13" s="91"/>
      <c r="F13" s="91"/>
      <c r="G13" s="36">
        <v>3.98</v>
      </c>
      <c r="H13" s="37">
        <f t="shared" si="0"/>
        <v>4.0595675234598123E-2</v>
      </c>
    </row>
    <row r="14" spans="1:8" x14ac:dyDescent="0.25">
      <c r="A14" s="26"/>
      <c r="B14" s="21"/>
      <c r="C14" s="26"/>
      <c r="D14" s="27"/>
      <c r="E14" s="28"/>
      <c r="F14" s="27"/>
      <c r="G14" s="27"/>
      <c r="H14" s="28"/>
    </row>
    <row r="15" spans="1:8" x14ac:dyDescent="0.25">
      <c r="A15" s="100" t="s">
        <v>110</v>
      </c>
      <c r="B15" s="100"/>
      <c r="C15" s="100"/>
      <c r="D15" s="100"/>
      <c r="E15" s="100"/>
      <c r="F15" s="100"/>
      <c r="G15" s="100"/>
      <c r="H15" s="100"/>
    </row>
    <row r="16" spans="1:8" x14ac:dyDescent="0.25">
      <c r="A16" s="29" t="s">
        <v>7</v>
      </c>
      <c r="B16" s="29" t="s">
        <v>8</v>
      </c>
      <c r="C16" s="29" t="s">
        <v>9</v>
      </c>
      <c r="D16" s="30" t="s">
        <v>10</v>
      </c>
      <c r="E16" s="31" t="s">
        <v>98</v>
      </c>
      <c r="F16" s="38"/>
      <c r="G16" s="31" t="s">
        <v>100</v>
      </c>
      <c r="H16" s="31" t="s">
        <v>101</v>
      </c>
    </row>
    <row r="17" spans="1:8" ht="24" x14ac:dyDescent="0.25">
      <c r="A17" s="32" t="s">
        <v>144</v>
      </c>
      <c r="B17" s="33" t="s">
        <v>145</v>
      </c>
      <c r="C17" s="34" t="s">
        <v>146</v>
      </c>
      <c r="D17" s="35">
        <v>5</v>
      </c>
      <c r="E17" s="36">
        <v>7.2</v>
      </c>
      <c r="F17" s="38"/>
      <c r="G17" s="36">
        <v>36</v>
      </c>
      <c r="H17" s="37">
        <f t="shared" ref="H17:H22" si="1">+G17/$H$36</f>
        <v>0.36719706242350064</v>
      </c>
    </row>
    <row r="18" spans="1:8" x14ac:dyDescent="0.25">
      <c r="A18" s="50" t="s">
        <v>147</v>
      </c>
      <c r="B18" s="33" t="s">
        <v>148</v>
      </c>
      <c r="C18" s="34" t="s">
        <v>18</v>
      </c>
      <c r="D18" s="35">
        <v>0.5</v>
      </c>
      <c r="E18" s="36">
        <v>16</v>
      </c>
      <c r="F18" s="38"/>
      <c r="G18" s="36">
        <v>8</v>
      </c>
      <c r="H18" s="37">
        <f t="shared" si="1"/>
        <v>8.159934720522237E-2</v>
      </c>
    </row>
    <row r="19" spans="1:8" x14ac:dyDescent="0.25">
      <c r="A19" s="50" t="s">
        <v>149</v>
      </c>
      <c r="B19" s="33" t="s">
        <v>150</v>
      </c>
      <c r="C19" s="34" t="s">
        <v>18</v>
      </c>
      <c r="D19" s="35">
        <v>0.8</v>
      </c>
      <c r="E19" s="36">
        <v>16</v>
      </c>
      <c r="F19" s="38"/>
      <c r="G19" s="36">
        <v>12.8</v>
      </c>
      <c r="H19" s="37">
        <f t="shared" si="1"/>
        <v>0.13055895552835578</v>
      </c>
    </row>
    <row r="20" spans="1:8" x14ac:dyDescent="0.25">
      <c r="A20" s="50" t="s">
        <v>151</v>
      </c>
      <c r="B20" s="33" t="s">
        <v>152</v>
      </c>
      <c r="C20" s="34" t="s">
        <v>153</v>
      </c>
      <c r="D20" s="35">
        <v>150</v>
      </c>
      <c r="E20" s="36">
        <v>0.05</v>
      </c>
      <c r="F20" s="38"/>
      <c r="G20" s="36">
        <v>7.5</v>
      </c>
      <c r="H20" s="37">
        <f t="shared" si="1"/>
        <v>7.649938800489596E-2</v>
      </c>
    </row>
    <row r="21" spans="1:8" ht="36" x14ac:dyDescent="0.25">
      <c r="A21" s="50" t="s">
        <v>154</v>
      </c>
      <c r="B21" s="33" t="s">
        <v>155</v>
      </c>
      <c r="C21" s="34" t="s">
        <v>58</v>
      </c>
      <c r="D21" s="35">
        <v>0.25</v>
      </c>
      <c r="E21" s="36">
        <v>1.08</v>
      </c>
      <c r="F21" s="38"/>
      <c r="G21" s="36">
        <v>0.27</v>
      </c>
      <c r="H21" s="37">
        <f t="shared" si="1"/>
        <v>2.7539779681762548E-3</v>
      </c>
    </row>
    <row r="22" spans="1:8" x14ac:dyDescent="0.25">
      <c r="A22" s="91" t="s">
        <v>113</v>
      </c>
      <c r="B22" s="91"/>
      <c r="C22" s="91"/>
      <c r="D22" s="91"/>
      <c r="E22" s="91"/>
      <c r="F22" s="91"/>
      <c r="G22" s="36">
        <v>64.569999999999993</v>
      </c>
      <c r="H22" s="37">
        <f t="shared" si="1"/>
        <v>0.65860873113015095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114</v>
      </c>
      <c r="B24" s="100"/>
      <c r="C24" s="100"/>
      <c r="D24" s="100"/>
      <c r="E24" s="100"/>
      <c r="F24" s="100"/>
      <c r="G24" s="100"/>
      <c r="H24" s="100"/>
    </row>
    <row r="25" spans="1:8" x14ac:dyDescent="0.25">
      <c r="A25" s="29" t="s">
        <v>7</v>
      </c>
      <c r="B25" s="29" t="s">
        <v>8</v>
      </c>
      <c r="C25" s="29" t="s">
        <v>9</v>
      </c>
      <c r="D25" s="29" t="s">
        <v>10</v>
      </c>
      <c r="E25" s="29" t="s">
        <v>115</v>
      </c>
      <c r="F25" s="29" t="s">
        <v>116</v>
      </c>
      <c r="G25" s="29" t="s">
        <v>100</v>
      </c>
      <c r="H25" s="31" t="s">
        <v>101</v>
      </c>
    </row>
    <row r="26" spans="1:8" x14ac:dyDescent="0.25">
      <c r="A26" s="32"/>
      <c r="B26" s="33"/>
      <c r="C26" s="34"/>
      <c r="D26" s="35"/>
      <c r="E26" s="36"/>
      <c r="F26" s="39"/>
      <c r="G26" s="6"/>
      <c r="H26" s="37"/>
    </row>
    <row r="27" spans="1:8" x14ac:dyDescent="0.25">
      <c r="A27" s="91" t="s">
        <v>117</v>
      </c>
      <c r="B27" s="104"/>
      <c r="C27" s="104"/>
      <c r="D27" s="104"/>
      <c r="E27" s="104"/>
      <c r="F27" s="104"/>
      <c r="G27" s="36">
        <v>0</v>
      </c>
      <c r="H27" s="37">
        <v>0</v>
      </c>
    </row>
    <row r="28" spans="1:8" x14ac:dyDescent="0.25">
      <c r="A28" s="26"/>
      <c r="B28" s="21"/>
      <c r="C28" s="26"/>
      <c r="D28" s="27"/>
      <c r="E28" s="28"/>
      <c r="F28" s="27"/>
      <c r="G28" s="27"/>
      <c r="H28" s="28"/>
    </row>
    <row r="29" spans="1:8" x14ac:dyDescent="0.25">
      <c r="A29" s="100" t="s">
        <v>118</v>
      </c>
      <c r="B29" s="100"/>
      <c r="C29" s="100"/>
      <c r="D29" s="100"/>
      <c r="E29" s="100"/>
      <c r="F29" s="100"/>
      <c r="G29" s="100"/>
      <c r="H29" s="100"/>
    </row>
    <row r="30" spans="1:8" ht="13.5" customHeight="1" x14ac:dyDescent="0.25">
      <c r="A30" s="29" t="s">
        <v>7</v>
      </c>
      <c r="B30" s="100" t="s">
        <v>8</v>
      </c>
      <c r="C30" s="100"/>
      <c r="D30" s="29" t="s">
        <v>119</v>
      </c>
      <c r="E30" s="29" t="s">
        <v>120</v>
      </c>
      <c r="F30" s="29" t="s">
        <v>99</v>
      </c>
      <c r="G30" s="29" t="s">
        <v>100</v>
      </c>
      <c r="H30" s="31" t="s">
        <v>101</v>
      </c>
    </row>
    <row r="31" spans="1:8" ht="21.75" customHeight="1" x14ac:dyDescent="0.25">
      <c r="A31" s="32" t="s">
        <v>156</v>
      </c>
      <c r="B31" s="94" t="s">
        <v>370</v>
      </c>
      <c r="C31" s="94"/>
      <c r="D31" s="36">
        <v>1</v>
      </c>
      <c r="E31" s="36">
        <v>4.29</v>
      </c>
      <c r="F31" s="35">
        <v>0.15</v>
      </c>
      <c r="G31" s="36">
        <f>+ROUND(F31*E31*D31,2)</f>
        <v>0.64</v>
      </c>
      <c r="H31" s="37">
        <f t="shared" ref="H31:H33" si="2">+G31/$H$36</f>
        <v>6.5279477764177895E-3</v>
      </c>
    </row>
    <row r="32" spans="1:8" x14ac:dyDescent="0.25">
      <c r="A32" s="32" t="s">
        <v>157</v>
      </c>
      <c r="B32" s="94" t="s">
        <v>396</v>
      </c>
      <c r="C32" s="94"/>
      <c r="D32" s="36">
        <v>2</v>
      </c>
      <c r="E32" s="36">
        <v>3.87</v>
      </c>
      <c r="F32" s="35">
        <v>1.5</v>
      </c>
      <c r="G32" s="36">
        <f>+ROUND(F32*E32*D32,2)</f>
        <v>11.61</v>
      </c>
      <c r="H32" s="37">
        <f t="shared" si="2"/>
        <v>0.11842105263157895</v>
      </c>
    </row>
    <row r="33" spans="1:8" x14ac:dyDescent="0.25">
      <c r="A33" s="32" t="s">
        <v>140</v>
      </c>
      <c r="B33" s="94" t="s">
        <v>135</v>
      </c>
      <c r="C33" s="94"/>
      <c r="D33" s="36">
        <v>3</v>
      </c>
      <c r="E33" s="36">
        <v>3.83</v>
      </c>
      <c r="F33" s="35">
        <v>1.5</v>
      </c>
      <c r="G33" s="36">
        <f>+ROUND(F33*E33*D33,2)</f>
        <v>17.239999999999998</v>
      </c>
      <c r="H33" s="37">
        <f t="shared" si="2"/>
        <v>0.17584659322725418</v>
      </c>
    </row>
    <row r="34" spans="1:8" x14ac:dyDescent="0.25">
      <c r="A34" s="91" t="s">
        <v>125</v>
      </c>
      <c r="B34" s="91"/>
      <c r="C34" s="91"/>
      <c r="D34" s="91"/>
      <c r="E34" s="91"/>
      <c r="F34" s="91"/>
      <c r="G34" s="36">
        <f>SUM(G31:G33)</f>
        <v>29.49</v>
      </c>
      <c r="H34" s="37">
        <f>+G34/$H$36</f>
        <v>0.30079559363525094</v>
      </c>
    </row>
    <row r="35" spans="1:8" x14ac:dyDescent="0.25">
      <c r="A35" s="26"/>
      <c r="B35" s="21"/>
      <c r="C35" s="26"/>
      <c r="D35" s="27"/>
      <c r="E35" s="28"/>
      <c r="F35" s="27"/>
      <c r="G35" s="27"/>
      <c r="H35" s="28"/>
    </row>
    <row r="36" spans="1:8" x14ac:dyDescent="0.25">
      <c r="A36" s="92" t="s">
        <v>126</v>
      </c>
      <c r="B36" s="93"/>
      <c r="C36" s="93"/>
      <c r="D36" s="93"/>
      <c r="E36" s="93"/>
      <c r="F36" s="93"/>
      <c r="G36" s="41"/>
      <c r="H36" s="20">
        <f>+G34+G22+G13</f>
        <v>98.039999999999992</v>
      </c>
    </row>
    <row r="37" spans="1:8" x14ac:dyDescent="0.25">
      <c r="A37" s="40"/>
      <c r="B37" s="41"/>
      <c r="C37" s="41"/>
      <c r="D37" s="41"/>
      <c r="E37" s="41"/>
      <c r="F37" s="41"/>
      <c r="G37" s="41"/>
      <c r="H37" s="20"/>
    </row>
    <row r="38" spans="1:8" x14ac:dyDescent="0.25">
      <c r="A38" s="97" t="s">
        <v>127</v>
      </c>
      <c r="B38" s="98"/>
      <c r="C38" s="98"/>
      <c r="D38" s="98"/>
      <c r="E38" s="98"/>
      <c r="F38" s="98"/>
      <c r="G38" s="98"/>
      <c r="H38" s="99"/>
    </row>
    <row r="39" spans="1:8" x14ac:dyDescent="0.25">
      <c r="A39" s="92" t="s">
        <v>128</v>
      </c>
      <c r="B39" s="93"/>
      <c r="C39" s="93"/>
      <c r="D39" s="93"/>
      <c r="E39" s="93"/>
      <c r="F39" s="93"/>
      <c r="G39" s="78"/>
      <c r="H39" s="20">
        <f>+ROUND(H36*0.2,2)</f>
        <v>19.61</v>
      </c>
    </row>
    <row r="40" spans="1:8" x14ac:dyDescent="0.25">
      <c r="A40" s="26"/>
      <c r="B40" s="21"/>
      <c r="C40" s="26"/>
      <c r="D40" s="27"/>
      <c r="E40" s="28"/>
      <c r="F40" s="27"/>
      <c r="G40" s="27"/>
      <c r="H40" s="28"/>
    </row>
    <row r="41" spans="1:8" x14ac:dyDescent="0.25">
      <c r="A41" s="102" t="s">
        <v>129</v>
      </c>
      <c r="B41" s="103"/>
      <c r="C41" s="103"/>
      <c r="D41" s="103"/>
      <c r="E41" s="103"/>
      <c r="F41" s="103"/>
      <c r="G41" s="80"/>
      <c r="H41" s="43">
        <f>+H39+H36</f>
        <v>117.64999999999999</v>
      </c>
    </row>
    <row r="42" spans="1:8" x14ac:dyDescent="0.25">
      <c r="A42" s="44"/>
      <c r="B42" s="23"/>
      <c r="C42" s="24"/>
      <c r="D42" s="45"/>
      <c r="E42" s="25"/>
      <c r="F42" s="45"/>
      <c r="G42" s="45"/>
      <c r="H42" s="25"/>
    </row>
    <row r="43" spans="1:8" x14ac:dyDescent="0.25">
      <c r="A43" s="46" t="s">
        <v>90</v>
      </c>
      <c r="B43" s="47" t="str">
        <f>+[1]!NumLetras(H41,"DÓLAR")</f>
        <v xml:space="preserve"> CIENTO DIECISIETE 65/100 </v>
      </c>
      <c r="C43" s="48"/>
      <c r="D43" s="49"/>
      <c r="E43" s="49"/>
      <c r="F43" s="49"/>
      <c r="G43" s="49"/>
      <c r="H43" s="49"/>
    </row>
  </sheetData>
  <sheetProtection formatCells="0" formatColumns="0" formatRows="0" insertColumns="0" insertRows="0" insertHyperlinks="0" deleteColumns="0" deleteRows="0" sort="0" autoFilter="0" pivotTables="0"/>
  <mergeCells count="23">
    <mergeCell ref="A41:F41"/>
    <mergeCell ref="B30:C30"/>
    <mergeCell ref="A24:H24"/>
    <mergeCell ref="A27:F27"/>
    <mergeCell ref="A29:H29"/>
    <mergeCell ref="A34:F34"/>
    <mergeCell ref="A36:F36"/>
    <mergeCell ref="A38:H38"/>
    <mergeCell ref="B31:C31"/>
    <mergeCell ref="A22:F22"/>
    <mergeCell ref="A39:F39"/>
    <mergeCell ref="B32:C32"/>
    <mergeCell ref="B33:C33"/>
    <mergeCell ref="A1:H1"/>
    <mergeCell ref="B3:H3"/>
    <mergeCell ref="B4:H4"/>
    <mergeCell ref="B5:H5"/>
    <mergeCell ref="B2:D2"/>
    <mergeCell ref="A7:H7"/>
    <mergeCell ref="A9:H9"/>
    <mergeCell ref="A13:F13"/>
    <mergeCell ref="A15:H15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topLeftCell="A10" workbookViewId="0">
      <selection activeCell="H16" sqref="H16:H20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62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80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81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/>
      <c r="B11" s="33"/>
      <c r="C11" s="34"/>
      <c r="D11" s="35"/>
      <c r="E11" s="36"/>
      <c r="F11" s="35"/>
      <c r="G11" s="36"/>
      <c r="H11" s="37"/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</v>
      </c>
      <c r="H12" s="37">
        <v>0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ht="24" x14ac:dyDescent="0.25">
      <c r="A16" s="32" t="s">
        <v>284</v>
      </c>
      <c r="B16" s="33" t="s">
        <v>53</v>
      </c>
      <c r="C16" s="34" t="s">
        <v>18</v>
      </c>
      <c r="D16" s="35">
        <v>1</v>
      </c>
      <c r="E16" s="36">
        <v>132.03</v>
      </c>
      <c r="F16" s="38"/>
      <c r="G16" s="36">
        <v>132.03</v>
      </c>
      <c r="H16" s="37">
        <f t="shared" ref="H16:H20" si="0">+G16/$H$33</f>
        <v>0.63690303907380619</v>
      </c>
    </row>
    <row r="17" spans="1:8" ht="24" x14ac:dyDescent="0.25">
      <c r="A17" s="50" t="s">
        <v>285</v>
      </c>
      <c r="B17" s="33" t="s">
        <v>286</v>
      </c>
      <c r="C17" s="34" t="s">
        <v>58</v>
      </c>
      <c r="D17" s="35">
        <v>40</v>
      </c>
      <c r="E17" s="36">
        <v>1.4200000000000002</v>
      </c>
      <c r="F17" s="38"/>
      <c r="G17" s="36">
        <v>56.8</v>
      </c>
      <c r="H17" s="37">
        <f t="shared" si="0"/>
        <v>0.27399903521466473</v>
      </c>
    </row>
    <row r="18" spans="1:8" ht="24" x14ac:dyDescent="0.25">
      <c r="A18" s="50" t="s">
        <v>287</v>
      </c>
      <c r="B18" s="33" t="s">
        <v>288</v>
      </c>
      <c r="C18" s="34" t="s">
        <v>26</v>
      </c>
      <c r="D18" s="35">
        <v>1</v>
      </c>
      <c r="E18" s="36">
        <v>5</v>
      </c>
      <c r="F18" s="38"/>
      <c r="G18" s="36">
        <v>5</v>
      </c>
      <c r="H18" s="37">
        <f t="shared" si="0"/>
        <v>2.4119633381572601E-2</v>
      </c>
    </row>
    <row r="19" spans="1:8" ht="24" x14ac:dyDescent="0.25">
      <c r="A19" s="50" t="s">
        <v>261</v>
      </c>
      <c r="B19" s="33" t="s">
        <v>262</v>
      </c>
      <c r="C19" s="34" t="s">
        <v>32</v>
      </c>
      <c r="D19" s="35">
        <v>1</v>
      </c>
      <c r="E19" s="36">
        <v>5.35</v>
      </c>
      <c r="F19" s="38"/>
      <c r="G19" s="36">
        <v>5.35</v>
      </c>
      <c r="H19" s="37">
        <f t="shared" si="0"/>
        <v>2.5808007718282684E-2</v>
      </c>
    </row>
    <row r="20" spans="1:8" x14ac:dyDescent="0.25">
      <c r="A20" s="91" t="s">
        <v>113</v>
      </c>
      <c r="B20" s="91"/>
      <c r="C20" s="91"/>
      <c r="D20" s="91"/>
      <c r="E20" s="91"/>
      <c r="F20" s="91"/>
      <c r="G20" s="36">
        <v>199.17999999999998</v>
      </c>
      <c r="H20" s="37">
        <f t="shared" si="0"/>
        <v>0.96082971538832607</v>
      </c>
    </row>
    <row r="21" spans="1:8" x14ac:dyDescent="0.25">
      <c r="A21" s="26"/>
      <c r="B21" s="21"/>
      <c r="C21" s="26"/>
      <c r="D21" s="27"/>
      <c r="E21" s="28"/>
      <c r="F21" s="27"/>
      <c r="G21" s="27"/>
      <c r="H21" s="28"/>
    </row>
    <row r="22" spans="1:8" x14ac:dyDescent="0.25">
      <c r="A22" s="100" t="s">
        <v>114</v>
      </c>
      <c r="B22" s="100"/>
      <c r="C22" s="100"/>
      <c r="D22" s="100"/>
      <c r="E22" s="100"/>
      <c r="F22" s="100"/>
      <c r="G22" s="100"/>
      <c r="H22" s="100"/>
    </row>
    <row r="23" spans="1:8" x14ac:dyDescent="0.25">
      <c r="A23" s="29" t="s">
        <v>7</v>
      </c>
      <c r="B23" s="29" t="s">
        <v>8</v>
      </c>
      <c r="C23" s="29" t="s">
        <v>9</v>
      </c>
      <c r="D23" s="29" t="s">
        <v>10</v>
      </c>
      <c r="E23" s="29" t="s">
        <v>115</v>
      </c>
      <c r="F23" s="29" t="s">
        <v>116</v>
      </c>
      <c r="G23" s="29" t="s">
        <v>100</v>
      </c>
      <c r="H23" s="31" t="s">
        <v>101</v>
      </c>
    </row>
    <row r="24" spans="1:8" x14ac:dyDescent="0.25">
      <c r="A24" s="32"/>
      <c r="B24" s="33"/>
      <c r="C24" s="34"/>
      <c r="D24" s="35"/>
      <c r="E24" s="36"/>
      <c r="F24" s="39"/>
      <c r="G24" s="6"/>
      <c r="H24" s="37"/>
    </row>
    <row r="25" spans="1:8" x14ac:dyDescent="0.25">
      <c r="A25" s="91" t="s">
        <v>117</v>
      </c>
      <c r="B25" s="104"/>
      <c r="C25" s="104"/>
      <c r="D25" s="104"/>
      <c r="E25" s="104"/>
      <c r="F25" s="104"/>
      <c r="G25" s="36">
        <v>0</v>
      </c>
      <c r="H25" s="37">
        <v>0</v>
      </c>
    </row>
    <row r="26" spans="1:8" x14ac:dyDescent="0.25">
      <c r="A26" s="26"/>
      <c r="B26" s="21"/>
      <c r="C26" s="26"/>
      <c r="D26" s="27"/>
      <c r="E26" s="28"/>
      <c r="F26" s="27"/>
      <c r="G26" s="27"/>
      <c r="H26" s="28"/>
    </row>
    <row r="27" spans="1:8" x14ac:dyDescent="0.25">
      <c r="A27" s="100" t="s">
        <v>118</v>
      </c>
      <c r="B27" s="100"/>
      <c r="C27" s="100"/>
      <c r="D27" s="100"/>
      <c r="E27" s="100"/>
      <c r="F27" s="100"/>
      <c r="G27" s="100"/>
      <c r="H27" s="100"/>
    </row>
    <row r="28" spans="1:8" ht="13.5" customHeight="1" x14ac:dyDescent="0.25">
      <c r="A28" s="29" t="s">
        <v>7</v>
      </c>
      <c r="B28" s="100" t="s">
        <v>8</v>
      </c>
      <c r="C28" s="100"/>
      <c r="D28" s="29" t="s">
        <v>119</v>
      </c>
      <c r="E28" s="29" t="s">
        <v>120</v>
      </c>
      <c r="F28" s="29" t="s">
        <v>99</v>
      </c>
      <c r="G28" s="29" t="s">
        <v>100</v>
      </c>
      <c r="H28" s="31" t="s">
        <v>101</v>
      </c>
    </row>
    <row r="29" spans="1:8" ht="12.75" customHeight="1" x14ac:dyDescent="0.25">
      <c r="A29" s="32" t="s">
        <v>134</v>
      </c>
      <c r="B29" s="94" t="s">
        <v>135</v>
      </c>
      <c r="C29" s="94"/>
      <c r="D29" s="36">
        <v>1</v>
      </c>
      <c r="E29" s="36">
        <v>3.83</v>
      </c>
      <c r="F29" s="35">
        <v>1</v>
      </c>
      <c r="G29" s="36">
        <f>+ROUND(F29*E29*D29,2)</f>
        <v>3.83</v>
      </c>
      <c r="H29" s="37">
        <f t="shared" ref="H29:H30" si="1">+G29/$H$33</f>
        <v>1.8475639170284615E-2</v>
      </c>
    </row>
    <row r="30" spans="1:8" ht="22.5" customHeight="1" x14ac:dyDescent="0.25">
      <c r="A30" s="32" t="s">
        <v>156</v>
      </c>
      <c r="B30" s="94" t="s">
        <v>370</v>
      </c>
      <c r="C30" s="94"/>
      <c r="D30" s="36">
        <v>1</v>
      </c>
      <c r="E30" s="36">
        <v>4.29</v>
      </c>
      <c r="F30" s="35">
        <v>1</v>
      </c>
      <c r="G30" s="36">
        <f>+ROUND(F30*E30*D30,2)</f>
        <v>4.29</v>
      </c>
      <c r="H30" s="37">
        <f t="shared" si="1"/>
        <v>2.0694645441389294E-2</v>
      </c>
    </row>
    <row r="31" spans="1:8" x14ac:dyDescent="0.25">
      <c r="A31" s="91" t="s">
        <v>125</v>
      </c>
      <c r="B31" s="91"/>
      <c r="C31" s="91"/>
      <c r="D31" s="91"/>
      <c r="E31" s="91"/>
      <c r="F31" s="91"/>
      <c r="G31" s="36">
        <f>SUM(G29:G30)</f>
        <v>8.120000000000001</v>
      </c>
      <c r="H31" s="37">
        <f>+G31/$H$33</f>
        <v>3.9170284611673913E-2</v>
      </c>
    </row>
    <row r="32" spans="1:8" x14ac:dyDescent="0.25">
      <c r="A32" s="26"/>
      <c r="B32" s="21"/>
      <c r="C32" s="26"/>
      <c r="D32" s="27"/>
      <c r="E32" s="28"/>
      <c r="F32" s="27"/>
      <c r="G32" s="27"/>
      <c r="H32" s="28"/>
    </row>
    <row r="33" spans="1:8" x14ac:dyDescent="0.25">
      <c r="A33" s="92" t="s">
        <v>126</v>
      </c>
      <c r="B33" s="93"/>
      <c r="C33" s="93"/>
      <c r="D33" s="93"/>
      <c r="E33" s="93"/>
      <c r="F33" s="93"/>
      <c r="G33" s="41"/>
      <c r="H33" s="20">
        <f>+G31+G20+G12</f>
        <v>207.29999999999998</v>
      </c>
    </row>
    <row r="34" spans="1:8" x14ac:dyDescent="0.25">
      <c r="A34" s="40"/>
      <c r="B34" s="41"/>
      <c r="C34" s="41"/>
      <c r="D34" s="41"/>
      <c r="E34" s="41"/>
      <c r="F34" s="41"/>
      <c r="G34" s="41"/>
      <c r="H34" s="20"/>
    </row>
    <row r="35" spans="1:8" x14ac:dyDescent="0.25">
      <c r="A35" s="97" t="s">
        <v>127</v>
      </c>
      <c r="B35" s="98"/>
      <c r="C35" s="98"/>
      <c r="D35" s="98"/>
      <c r="E35" s="98"/>
      <c r="F35" s="98"/>
      <c r="G35" s="98"/>
      <c r="H35" s="99"/>
    </row>
    <row r="36" spans="1:8" x14ac:dyDescent="0.25">
      <c r="A36" s="92" t="s">
        <v>128</v>
      </c>
      <c r="B36" s="93"/>
      <c r="C36" s="93"/>
      <c r="D36" s="93"/>
      <c r="E36" s="93"/>
      <c r="F36" s="93"/>
      <c r="G36" s="78"/>
      <c r="H36" s="20">
        <f>+ROUND(H33*0.2,2)</f>
        <v>41.46</v>
      </c>
    </row>
    <row r="37" spans="1:8" x14ac:dyDescent="0.25">
      <c r="A37" s="26"/>
      <c r="B37" s="21"/>
      <c r="C37" s="26"/>
      <c r="D37" s="27"/>
      <c r="E37" s="28"/>
      <c r="F37" s="27"/>
      <c r="G37" s="27"/>
      <c r="H37" s="28"/>
    </row>
    <row r="38" spans="1:8" x14ac:dyDescent="0.25">
      <c r="A38" s="102" t="s">
        <v>129</v>
      </c>
      <c r="B38" s="103"/>
      <c r="C38" s="103"/>
      <c r="D38" s="103"/>
      <c r="E38" s="103"/>
      <c r="F38" s="103"/>
      <c r="G38" s="80"/>
      <c r="H38" s="43">
        <f>+H36+H33</f>
        <v>248.76</v>
      </c>
    </row>
    <row r="39" spans="1:8" x14ac:dyDescent="0.25">
      <c r="A39" s="44"/>
      <c r="B39" s="23"/>
      <c r="C39" s="24"/>
      <c r="D39" s="45"/>
      <c r="E39" s="25"/>
      <c r="F39" s="45"/>
      <c r="G39" s="45"/>
      <c r="H39" s="25"/>
    </row>
    <row r="40" spans="1:8" x14ac:dyDescent="0.25">
      <c r="A40" s="46" t="s">
        <v>90</v>
      </c>
      <c r="B40" s="47" t="str">
        <f>+[1]!NumLetras(H38,"DÓLAR")</f>
        <v xml:space="preserve"> DOSCIENTOS CUARENTA Y OCHO 76/100 </v>
      </c>
      <c r="C40" s="48"/>
      <c r="D40" s="49"/>
      <c r="E40" s="49"/>
      <c r="F40" s="49"/>
      <c r="G40" s="49"/>
      <c r="H40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8:F38"/>
    <mergeCell ref="B28:C28"/>
    <mergeCell ref="A22:H22"/>
    <mergeCell ref="A25:F25"/>
    <mergeCell ref="A27:H27"/>
    <mergeCell ref="A31:F31"/>
    <mergeCell ref="A33:F33"/>
    <mergeCell ref="A35:H35"/>
    <mergeCell ref="B29:C29"/>
    <mergeCell ref="A20:F20"/>
    <mergeCell ref="A36:F36"/>
    <mergeCell ref="B30:C30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topLeftCell="A15" workbookViewId="0">
      <selection activeCell="H16" sqref="H16:H20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63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82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81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/>
      <c r="B11" s="33"/>
      <c r="C11" s="34"/>
      <c r="D11" s="35"/>
      <c r="E11" s="36"/>
      <c r="F11" s="35"/>
      <c r="G11" s="36"/>
      <c r="H11" s="37"/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</v>
      </c>
      <c r="H12" s="37">
        <v>0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ht="24" x14ac:dyDescent="0.25">
      <c r="A16" s="32" t="s">
        <v>284</v>
      </c>
      <c r="B16" s="33" t="s">
        <v>53</v>
      </c>
      <c r="C16" s="34" t="s">
        <v>18</v>
      </c>
      <c r="D16" s="35">
        <v>0.2</v>
      </c>
      <c r="E16" s="36">
        <v>132.03</v>
      </c>
      <c r="F16" s="38"/>
      <c r="G16" s="36">
        <v>26.41</v>
      </c>
      <c r="H16" s="37">
        <f t="shared" ref="H16:H20" si="0">+G16/$H$33</f>
        <v>0.30189757658893462</v>
      </c>
    </row>
    <row r="17" spans="1:8" ht="24" x14ac:dyDescent="0.25">
      <c r="A17" s="50" t="s">
        <v>285</v>
      </c>
      <c r="B17" s="33" t="s">
        <v>286</v>
      </c>
      <c r="C17" s="34" t="s">
        <v>58</v>
      </c>
      <c r="D17" s="35">
        <v>30</v>
      </c>
      <c r="E17" s="36">
        <v>1.4200000000000002</v>
      </c>
      <c r="F17" s="38"/>
      <c r="G17" s="36">
        <v>42.6</v>
      </c>
      <c r="H17" s="37">
        <f t="shared" si="0"/>
        <v>0.48696844993141286</v>
      </c>
    </row>
    <row r="18" spans="1:8" ht="24" x14ac:dyDescent="0.25">
      <c r="A18" s="50" t="s">
        <v>287</v>
      </c>
      <c r="B18" s="33" t="s">
        <v>288</v>
      </c>
      <c r="C18" s="34" t="s">
        <v>26</v>
      </c>
      <c r="D18" s="35">
        <v>1</v>
      </c>
      <c r="E18" s="36">
        <v>5</v>
      </c>
      <c r="F18" s="38"/>
      <c r="G18" s="36">
        <v>5</v>
      </c>
      <c r="H18" s="37">
        <f t="shared" si="0"/>
        <v>5.7155921353452217E-2</v>
      </c>
    </row>
    <row r="19" spans="1:8" ht="24" x14ac:dyDescent="0.25">
      <c r="A19" s="50" t="s">
        <v>261</v>
      </c>
      <c r="B19" s="33" t="s">
        <v>262</v>
      </c>
      <c r="C19" s="34" t="s">
        <v>32</v>
      </c>
      <c r="D19" s="35">
        <v>1</v>
      </c>
      <c r="E19" s="36">
        <v>5.35</v>
      </c>
      <c r="F19" s="38"/>
      <c r="G19" s="36">
        <v>5.35</v>
      </c>
      <c r="H19" s="37">
        <f t="shared" si="0"/>
        <v>6.1156835848193869E-2</v>
      </c>
    </row>
    <row r="20" spans="1:8" x14ac:dyDescent="0.25">
      <c r="A20" s="91" t="s">
        <v>113</v>
      </c>
      <c r="B20" s="91"/>
      <c r="C20" s="91"/>
      <c r="D20" s="91"/>
      <c r="E20" s="91"/>
      <c r="F20" s="91"/>
      <c r="G20" s="36">
        <v>79.36</v>
      </c>
      <c r="H20" s="37">
        <f t="shared" si="0"/>
        <v>0.90717878372199356</v>
      </c>
    </row>
    <row r="21" spans="1:8" x14ac:dyDescent="0.25">
      <c r="A21" s="26"/>
      <c r="B21" s="21"/>
      <c r="C21" s="26"/>
      <c r="D21" s="27"/>
      <c r="E21" s="28"/>
      <c r="F21" s="27"/>
      <c r="G21" s="27"/>
      <c r="H21" s="28"/>
    </row>
    <row r="22" spans="1:8" x14ac:dyDescent="0.25">
      <c r="A22" s="100" t="s">
        <v>114</v>
      </c>
      <c r="B22" s="100"/>
      <c r="C22" s="100"/>
      <c r="D22" s="100"/>
      <c r="E22" s="100"/>
      <c r="F22" s="100"/>
      <c r="G22" s="100"/>
      <c r="H22" s="100"/>
    </row>
    <row r="23" spans="1:8" x14ac:dyDescent="0.25">
      <c r="A23" s="29" t="s">
        <v>7</v>
      </c>
      <c r="B23" s="29" t="s">
        <v>8</v>
      </c>
      <c r="C23" s="29" t="s">
        <v>9</v>
      </c>
      <c r="D23" s="29" t="s">
        <v>10</v>
      </c>
      <c r="E23" s="29" t="s">
        <v>115</v>
      </c>
      <c r="F23" s="29" t="s">
        <v>116</v>
      </c>
      <c r="G23" s="29" t="s">
        <v>100</v>
      </c>
      <c r="H23" s="31" t="s">
        <v>101</v>
      </c>
    </row>
    <row r="24" spans="1:8" x14ac:dyDescent="0.25">
      <c r="A24" s="32"/>
      <c r="B24" s="33"/>
      <c r="C24" s="34"/>
      <c r="D24" s="35"/>
      <c r="E24" s="36"/>
      <c r="F24" s="39"/>
      <c r="G24" s="6"/>
      <c r="H24" s="37"/>
    </row>
    <row r="25" spans="1:8" x14ac:dyDescent="0.25">
      <c r="A25" s="91" t="s">
        <v>117</v>
      </c>
      <c r="B25" s="104"/>
      <c r="C25" s="104"/>
      <c r="D25" s="104"/>
      <c r="E25" s="104"/>
      <c r="F25" s="104"/>
      <c r="G25" s="36">
        <v>0</v>
      </c>
      <c r="H25" s="37">
        <v>0</v>
      </c>
    </row>
    <row r="26" spans="1:8" x14ac:dyDescent="0.25">
      <c r="A26" s="26"/>
      <c r="B26" s="21"/>
      <c r="C26" s="26"/>
      <c r="D26" s="27"/>
      <c r="E26" s="28"/>
      <c r="F26" s="27"/>
      <c r="G26" s="27"/>
      <c r="H26" s="28"/>
    </row>
    <row r="27" spans="1:8" x14ac:dyDescent="0.25">
      <c r="A27" s="100" t="s">
        <v>118</v>
      </c>
      <c r="B27" s="100"/>
      <c r="C27" s="100"/>
      <c r="D27" s="100"/>
      <c r="E27" s="100"/>
      <c r="F27" s="100"/>
      <c r="G27" s="100"/>
      <c r="H27" s="100"/>
    </row>
    <row r="28" spans="1:8" ht="13.5" customHeight="1" x14ac:dyDescent="0.25">
      <c r="A28" s="29" t="s">
        <v>7</v>
      </c>
      <c r="B28" s="100" t="s">
        <v>8</v>
      </c>
      <c r="C28" s="100"/>
      <c r="D28" s="29" t="s">
        <v>119</v>
      </c>
      <c r="E28" s="29" t="s">
        <v>120</v>
      </c>
      <c r="F28" s="29" t="s">
        <v>99</v>
      </c>
      <c r="G28" s="29" t="s">
        <v>100</v>
      </c>
      <c r="H28" s="31" t="s">
        <v>101</v>
      </c>
    </row>
    <row r="29" spans="1:8" ht="12.75" customHeight="1" x14ac:dyDescent="0.25">
      <c r="A29" s="32" t="s">
        <v>134</v>
      </c>
      <c r="B29" s="94" t="s">
        <v>135</v>
      </c>
      <c r="C29" s="94"/>
      <c r="D29" s="36">
        <v>1</v>
      </c>
      <c r="E29" s="36">
        <v>3.83</v>
      </c>
      <c r="F29" s="35">
        <v>1</v>
      </c>
      <c r="G29" s="36">
        <f>+ROUND(F29*E29*D29,2)</f>
        <v>3.83</v>
      </c>
      <c r="H29" s="37">
        <f t="shared" ref="H29:H30" si="1">+G29/$H$33</f>
        <v>4.3781435756744397E-2</v>
      </c>
    </row>
    <row r="30" spans="1:8" ht="24" customHeight="1" x14ac:dyDescent="0.25">
      <c r="A30" s="32" t="s">
        <v>156</v>
      </c>
      <c r="B30" s="94" t="s">
        <v>370</v>
      </c>
      <c r="C30" s="94"/>
      <c r="D30" s="36">
        <v>1</v>
      </c>
      <c r="E30" s="36">
        <v>4.29</v>
      </c>
      <c r="F30" s="35">
        <v>1</v>
      </c>
      <c r="G30" s="36">
        <f>+ROUND(F30*E30*D30,2)</f>
        <v>4.29</v>
      </c>
      <c r="H30" s="37">
        <f t="shared" si="1"/>
        <v>4.9039780521262004E-2</v>
      </c>
    </row>
    <row r="31" spans="1:8" x14ac:dyDescent="0.25">
      <c r="A31" s="91" t="s">
        <v>125</v>
      </c>
      <c r="B31" s="91"/>
      <c r="C31" s="91"/>
      <c r="D31" s="91"/>
      <c r="E31" s="91"/>
      <c r="F31" s="91"/>
      <c r="G31" s="36">
        <f>SUM(G29:G30)</f>
        <v>8.120000000000001</v>
      </c>
      <c r="H31" s="37">
        <f>+G31/$H$33</f>
        <v>9.2821216278006408E-2</v>
      </c>
    </row>
    <row r="32" spans="1:8" x14ac:dyDescent="0.25">
      <c r="A32" s="26"/>
      <c r="B32" s="21"/>
      <c r="C32" s="26"/>
      <c r="D32" s="27"/>
      <c r="E32" s="28"/>
      <c r="F32" s="27"/>
      <c r="G32" s="27"/>
      <c r="H32" s="28"/>
    </row>
    <row r="33" spans="1:8" x14ac:dyDescent="0.25">
      <c r="A33" s="92" t="s">
        <v>126</v>
      </c>
      <c r="B33" s="93"/>
      <c r="C33" s="93"/>
      <c r="D33" s="93"/>
      <c r="E33" s="93"/>
      <c r="F33" s="93"/>
      <c r="G33" s="41"/>
      <c r="H33" s="20">
        <f>+G31+G20+G12</f>
        <v>87.48</v>
      </c>
    </row>
    <row r="34" spans="1:8" x14ac:dyDescent="0.25">
      <c r="A34" s="40"/>
      <c r="B34" s="41"/>
      <c r="C34" s="41"/>
      <c r="D34" s="41"/>
      <c r="E34" s="41"/>
      <c r="F34" s="41"/>
      <c r="G34" s="41"/>
      <c r="H34" s="20"/>
    </row>
    <row r="35" spans="1:8" x14ac:dyDescent="0.25">
      <c r="A35" s="97" t="s">
        <v>127</v>
      </c>
      <c r="B35" s="98"/>
      <c r="C35" s="98"/>
      <c r="D35" s="98"/>
      <c r="E35" s="98"/>
      <c r="F35" s="98"/>
      <c r="G35" s="98"/>
      <c r="H35" s="99"/>
    </row>
    <row r="36" spans="1:8" x14ac:dyDescent="0.25">
      <c r="A36" s="92" t="s">
        <v>128</v>
      </c>
      <c r="B36" s="93"/>
      <c r="C36" s="93"/>
      <c r="D36" s="93"/>
      <c r="E36" s="93"/>
      <c r="F36" s="93"/>
      <c r="G36" s="78"/>
      <c r="H36" s="20">
        <f>+ROUND(H33*0.2,2)</f>
        <v>17.5</v>
      </c>
    </row>
    <row r="37" spans="1:8" x14ac:dyDescent="0.25">
      <c r="A37" s="26"/>
      <c r="B37" s="21"/>
      <c r="C37" s="26"/>
      <c r="D37" s="27"/>
      <c r="E37" s="28"/>
      <c r="F37" s="27"/>
      <c r="G37" s="27"/>
      <c r="H37" s="28"/>
    </row>
    <row r="38" spans="1:8" x14ac:dyDescent="0.25">
      <c r="A38" s="102" t="s">
        <v>129</v>
      </c>
      <c r="B38" s="103"/>
      <c r="C38" s="103"/>
      <c r="D38" s="103"/>
      <c r="E38" s="103"/>
      <c r="F38" s="103"/>
      <c r="G38" s="80"/>
      <c r="H38" s="43">
        <f>+H36+H33</f>
        <v>104.98</v>
      </c>
    </row>
    <row r="39" spans="1:8" x14ac:dyDescent="0.25">
      <c r="A39" s="44"/>
      <c r="B39" s="23"/>
      <c r="C39" s="24"/>
      <c r="D39" s="45"/>
      <c r="E39" s="25"/>
      <c r="F39" s="45"/>
      <c r="G39" s="45"/>
      <c r="H39" s="25"/>
    </row>
    <row r="40" spans="1:8" x14ac:dyDescent="0.25">
      <c r="A40" s="46" t="s">
        <v>90</v>
      </c>
      <c r="B40" s="47" t="str">
        <f>+[1]!NumLetras(H38,"DÓLAR")</f>
        <v xml:space="preserve"> CIENTO CUATRO 98/100 </v>
      </c>
      <c r="C40" s="48"/>
      <c r="D40" s="49"/>
      <c r="E40" s="49"/>
      <c r="F40" s="49"/>
      <c r="G40" s="49"/>
      <c r="H40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8:F38"/>
    <mergeCell ref="B28:C28"/>
    <mergeCell ref="A22:H22"/>
    <mergeCell ref="A25:F25"/>
    <mergeCell ref="A27:H27"/>
    <mergeCell ref="A31:F31"/>
    <mergeCell ref="A33:F33"/>
    <mergeCell ref="A35:H35"/>
    <mergeCell ref="B29:C29"/>
    <mergeCell ref="A20:F20"/>
    <mergeCell ref="A36:F36"/>
    <mergeCell ref="B30:C30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opLeftCell="A19" workbookViewId="0">
      <selection activeCell="H18" sqref="H16:H18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64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83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81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/>
      <c r="B11" s="33"/>
      <c r="C11" s="34"/>
      <c r="D11" s="35"/>
      <c r="E11" s="36"/>
      <c r="F11" s="35"/>
      <c r="G11" s="36"/>
      <c r="H11" s="37"/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</v>
      </c>
      <c r="H12" s="37">
        <v>0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ht="24" x14ac:dyDescent="0.25">
      <c r="A16" s="32" t="s">
        <v>284</v>
      </c>
      <c r="B16" s="33" t="s">
        <v>53</v>
      </c>
      <c r="C16" s="34" t="s">
        <v>18</v>
      </c>
      <c r="D16" s="35">
        <v>2.7E-2</v>
      </c>
      <c r="E16" s="36">
        <v>132.03</v>
      </c>
      <c r="F16" s="38"/>
      <c r="G16" s="36">
        <v>3.56</v>
      </c>
      <c r="H16" s="37">
        <f t="shared" ref="H16:H18" si="0">+G16/$H$31</f>
        <v>0.16123188405797104</v>
      </c>
    </row>
    <row r="17" spans="1:8" ht="24" x14ac:dyDescent="0.25">
      <c r="A17" s="50" t="s">
        <v>285</v>
      </c>
      <c r="B17" s="33" t="s">
        <v>286</v>
      </c>
      <c r="C17" s="34" t="s">
        <v>58</v>
      </c>
      <c r="D17" s="35">
        <v>7.65</v>
      </c>
      <c r="E17" s="36">
        <v>1.4200000000000002</v>
      </c>
      <c r="F17" s="38"/>
      <c r="G17" s="36">
        <v>10.86</v>
      </c>
      <c r="H17" s="37">
        <f t="shared" si="0"/>
        <v>0.49184782608695654</v>
      </c>
    </row>
    <row r="18" spans="1:8" x14ac:dyDescent="0.25">
      <c r="A18" s="91" t="s">
        <v>113</v>
      </c>
      <c r="B18" s="91"/>
      <c r="C18" s="91"/>
      <c r="D18" s="91"/>
      <c r="E18" s="91"/>
      <c r="F18" s="91"/>
      <c r="G18" s="36">
        <v>14.42</v>
      </c>
      <c r="H18" s="37">
        <f t="shared" si="0"/>
        <v>0.65307971014492761</v>
      </c>
    </row>
    <row r="19" spans="1:8" x14ac:dyDescent="0.25">
      <c r="A19" s="26"/>
      <c r="B19" s="21"/>
      <c r="C19" s="26"/>
      <c r="D19" s="27"/>
      <c r="E19" s="28"/>
      <c r="F19" s="27"/>
      <c r="G19" s="27"/>
      <c r="H19" s="28"/>
    </row>
    <row r="20" spans="1:8" x14ac:dyDescent="0.25">
      <c r="A20" s="100" t="s">
        <v>114</v>
      </c>
      <c r="B20" s="100"/>
      <c r="C20" s="100"/>
      <c r="D20" s="100"/>
      <c r="E20" s="100"/>
      <c r="F20" s="100"/>
      <c r="G20" s="100"/>
      <c r="H20" s="100"/>
    </row>
    <row r="21" spans="1:8" x14ac:dyDescent="0.25">
      <c r="A21" s="29" t="s">
        <v>7</v>
      </c>
      <c r="B21" s="29" t="s">
        <v>8</v>
      </c>
      <c r="C21" s="29" t="s">
        <v>9</v>
      </c>
      <c r="D21" s="29" t="s">
        <v>10</v>
      </c>
      <c r="E21" s="29" t="s">
        <v>115</v>
      </c>
      <c r="F21" s="29" t="s">
        <v>116</v>
      </c>
      <c r="G21" s="29" t="s">
        <v>100</v>
      </c>
      <c r="H21" s="31" t="s">
        <v>101</v>
      </c>
    </row>
    <row r="22" spans="1:8" x14ac:dyDescent="0.25">
      <c r="A22" s="32"/>
      <c r="B22" s="33"/>
      <c r="C22" s="34"/>
      <c r="D22" s="35"/>
      <c r="E22" s="36"/>
      <c r="F22" s="39"/>
      <c r="G22" s="6"/>
      <c r="H22" s="37"/>
    </row>
    <row r="23" spans="1:8" x14ac:dyDescent="0.25">
      <c r="A23" s="91" t="s">
        <v>117</v>
      </c>
      <c r="B23" s="104"/>
      <c r="C23" s="104"/>
      <c r="D23" s="104"/>
      <c r="E23" s="104"/>
      <c r="F23" s="104"/>
      <c r="G23" s="36">
        <v>0</v>
      </c>
      <c r="H23" s="37">
        <v>0</v>
      </c>
    </row>
    <row r="24" spans="1:8" x14ac:dyDescent="0.25">
      <c r="A24" s="26"/>
      <c r="B24" s="21"/>
      <c r="C24" s="26"/>
      <c r="D24" s="27"/>
      <c r="E24" s="28"/>
      <c r="F24" s="27"/>
      <c r="G24" s="27"/>
      <c r="H24" s="28"/>
    </row>
    <row r="25" spans="1:8" x14ac:dyDescent="0.25">
      <c r="A25" s="100" t="s">
        <v>118</v>
      </c>
      <c r="B25" s="100"/>
      <c r="C25" s="100"/>
      <c r="D25" s="100"/>
      <c r="E25" s="100"/>
      <c r="F25" s="100"/>
      <c r="G25" s="100"/>
      <c r="H25" s="100"/>
    </row>
    <row r="26" spans="1:8" ht="13.5" customHeight="1" x14ac:dyDescent="0.25">
      <c r="A26" s="29" t="s">
        <v>7</v>
      </c>
      <c r="B26" s="100" t="s">
        <v>8</v>
      </c>
      <c r="C26" s="100"/>
      <c r="D26" s="29" t="s">
        <v>119</v>
      </c>
      <c r="E26" s="29" t="s">
        <v>120</v>
      </c>
      <c r="F26" s="29" t="s">
        <v>99</v>
      </c>
      <c r="G26" s="29" t="s">
        <v>100</v>
      </c>
      <c r="H26" s="31" t="s">
        <v>101</v>
      </c>
    </row>
    <row r="27" spans="1:8" ht="12.75" customHeight="1" x14ac:dyDescent="0.25">
      <c r="A27" s="32" t="s">
        <v>134</v>
      </c>
      <c r="B27" s="94" t="s">
        <v>135</v>
      </c>
      <c r="C27" s="94"/>
      <c r="D27" s="36">
        <v>1</v>
      </c>
      <c r="E27" s="36">
        <v>3.83</v>
      </c>
      <c r="F27" s="35">
        <v>1</v>
      </c>
      <c r="G27" s="36">
        <f>+ROUND(F27*E27*D27,2)</f>
        <v>3.83</v>
      </c>
      <c r="H27" s="37">
        <f t="shared" ref="H27:H28" si="1">+G27/$H$31</f>
        <v>0.17346014492753625</v>
      </c>
    </row>
    <row r="28" spans="1:8" ht="24.75" customHeight="1" x14ac:dyDescent="0.25">
      <c r="A28" s="32" t="s">
        <v>255</v>
      </c>
      <c r="B28" s="94" t="s">
        <v>256</v>
      </c>
      <c r="C28" s="94"/>
      <c r="D28" s="36">
        <v>1</v>
      </c>
      <c r="E28" s="36">
        <v>3.83</v>
      </c>
      <c r="F28" s="35">
        <v>1</v>
      </c>
      <c r="G28" s="36">
        <f>+ROUND(F28*E28*D28,2)</f>
        <v>3.83</v>
      </c>
      <c r="H28" s="37">
        <f t="shared" si="1"/>
        <v>0.17346014492753625</v>
      </c>
    </row>
    <row r="29" spans="1:8" x14ac:dyDescent="0.25">
      <c r="A29" s="91" t="s">
        <v>125</v>
      </c>
      <c r="B29" s="91"/>
      <c r="C29" s="91"/>
      <c r="D29" s="91"/>
      <c r="E29" s="91"/>
      <c r="F29" s="91"/>
      <c r="G29" s="36">
        <f>SUM(G27:G28)</f>
        <v>7.66</v>
      </c>
      <c r="H29" s="37">
        <f>+G29/$H$31</f>
        <v>0.34692028985507251</v>
      </c>
    </row>
    <row r="30" spans="1:8" x14ac:dyDescent="0.25">
      <c r="A30" s="26"/>
      <c r="B30" s="21"/>
      <c r="C30" s="26"/>
      <c r="D30" s="27"/>
      <c r="E30" s="28"/>
      <c r="F30" s="27"/>
      <c r="G30" s="27"/>
      <c r="H30" s="28"/>
    </row>
    <row r="31" spans="1:8" x14ac:dyDescent="0.25">
      <c r="A31" s="92" t="s">
        <v>126</v>
      </c>
      <c r="B31" s="93"/>
      <c r="C31" s="93"/>
      <c r="D31" s="93"/>
      <c r="E31" s="93"/>
      <c r="F31" s="93"/>
      <c r="G31" s="41"/>
      <c r="H31" s="20">
        <f>+G29+G23+G18+G12</f>
        <v>22.08</v>
      </c>
    </row>
    <row r="32" spans="1:8" x14ac:dyDescent="0.25">
      <c r="A32" s="40"/>
      <c r="B32" s="41"/>
      <c r="C32" s="41"/>
      <c r="D32" s="41"/>
      <c r="E32" s="41"/>
      <c r="F32" s="41"/>
      <c r="G32" s="41"/>
      <c r="H32" s="20"/>
    </row>
    <row r="33" spans="1:8" x14ac:dyDescent="0.25">
      <c r="A33" s="97" t="s">
        <v>127</v>
      </c>
      <c r="B33" s="98"/>
      <c r="C33" s="98"/>
      <c r="D33" s="98"/>
      <c r="E33" s="98"/>
      <c r="F33" s="98"/>
      <c r="G33" s="98"/>
      <c r="H33" s="99"/>
    </row>
    <row r="34" spans="1:8" x14ac:dyDescent="0.25">
      <c r="A34" s="92" t="s">
        <v>128</v>
      </c>
      <c r="B34" s="93"/>
      <c r="C34" s="93"/>
      <c r="D34" s="93"/>
      <c r="E34" s="93"/>
      <c r="F34" s="93"/>
      <c r="G34" s="78"/>
      <c r="H34" s="20">
        <f>+ROUND(H31*0.2,2)</f>
        <v>4.42</v>
      </c>
    </row>
    <row r="35" spans="1:8" x14ac:dyDescent="0.25">
      <c r="A35" s="26"/>
      <c r="B35" s="21"/>
      <c r="C35" s="26"/>
      <c r="D35" s="27"/>
      <c r="E35" s="28"/>
      <c r="F35" s="27"/>
      <c r="G35" s="27"/>
      <c r="H35" s="28"/>
    </row>
    <row r="36" spans="1:8" x14ac:dyDescent="0.25">
      <c r="A36" s="102" t="s">
        <v>129</v>
      </c>
      <c r="B36" s="103"/>
      <c r="C36" s="103"/>
      <c r="D36" s="103"/>
      <c r="E36" s="103"/>
      <c r="F36" s="103"/>
      <c r="G36" s="80"/>
      <c r="H36" s="43">
        <f>+H34+H31</f>
        <v>26.5</v>
      </c>
    </row>
    <row r="37" spans="1:8" x14ac:dyDescent="0.25">
      <c r="A37" s="44"/>
      <c r="B37" s="23"/>
      <c r="C37" s="24"/>
      <c r="D37" s="45"/>
      <c r="E37" s="25"/>
      <c r="F37" s="45"/>
      <c r="G37" s="45"/>
      <c r="H37" s="25"/>
    </row>
    <row r="38" spans="1:8" x14ac:dyDescent="0.25">
      <c r="A38" s="46" t="s">
        <v>90</v>
      </c>
      <c r="B38" s="47" t="str">
        <f>+[1]!NumLetras(H36,"DÓLAR")</f>
        <v xml:space="preserve"> VEINTISEIS 50/100 </v>
      </c>
      <c r="C38" s="48"/>
      <c r="D38" s="49"/>
      <c r="E38" s="49"/>
      <c r="F38" s="49"/>
      <c r="G38" s="49"/>
      <c r="H38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6:F36"/>
    <mergeCell ref="B26:C26"/>
    <mergeCell ref="A20:H20"/>
    <mergeCell ref="A23:F23"/>
    <mergeCell ref="A25:H25"/>
    <mergeCell ref="A29:F29"/>
    <mergeCell ref="A31:F31"/>
    <mergeCell ref="A33:H33"/>
    <mergeCell ref="B27:C27"/>
    <mergeCell ref="A18:F18"/>
    <mergeCell ref="A34:F34"/>
    <mergeCell ref="B28:C28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8" workbookViewId="0">
      <selection activeCell="E32" sqref="E32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65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86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26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289</v>
      </c>
      <c r="B11" s="33" t="s">
        <v>290</v>
      </c>
      <c r="C11" s="34" t="s">
        <v>35</v>
      </c>
      <c r="D11" s="35">
        <v>1</v>
      </c>
      <c r="E11" s="36">
        <v>2</v>
      </c>
      <c r="F11" s="35">
        <v>4</v>
      </c>
      <c r="G11" s="36">
        <v>8</v>
      </c>
      <c r="H11" s="37">
        <f t="shared" ref="H11:H13" si="0">+G11/$H$35</f>
        <v>6.8154711194411313E-2</v>
      </c>
    </row>
    <row r="12" spans="1:8" x14ac:dyDescent="0.25">
      <c r="A12" s="32" t="s">
        <v>269</v>
      </c>
      <c r="B12" s="33" t="s">
        <v>270</v>
      </c>
      <c r="C12" s="34" t="s">
        <v>26</v>
      </c>
      <c r="D12" s="35">
        <v>1</v>
      </c>
      <c r="E12" s="36">
        <v>4.5</v>
      </c>
      <c r="F12" s="35">
        <v>1</v>
      </c>
      <c r="G12" s="36">
        <v>4.5</v>
      </c>
      <c r="H12" s="37">
        <f t="shared" si="0"/>
        <v>3.8337025046856363E-2</v>
      </c>
    </row>
    <row r="13" spans="1:8" x14ac:dyDescent="0.25">
      <c r="A13" s="91" t="s">
        <v>109</v>
      </c>
      <c r="B13" s="91"/>
      <c r="C13" s="91"/>
      <c r="D13" s="91"/>
      <c r="E13" s="91"/>
      <c r="F13" s="91"/>
      <c r="G13" s="36">
        <v>12.5</v>
      </c>
      <c r="H13" s="37">
        <f t="shared" si="0"/>
        <v>0.10649173624126766</v>
      </c>
    </row>
    <row r="14" spans="1:8" x14ac:dyDescent="0.25">
      <c r="A14" s="26"/>
      <c r="B14" s="21"/>
      <c r="C14" s="26"/>
      <c r="D14" s="27"/>
      <c r="E14" s="28"/>
      <c r="F14" s="27"/>
      <c r="G14" s="27"/>
      <c r="H14" s="28"/>
    </row>
    <row r="15" spans="1:8" x14ac:dyDescent="0.25">
      <c r="A15" s="100" t="s">
        <v>110</v>
      </c>
      <c r="B15" s="100"/>
      <c r="C15" s="100"/>
      <c r="D15" s="100"/>
      <c r="E15" s="100"/>
      <c r="F15" s="100"/>
      <c r="G15" s="100"/>
      <c r="H15" s="100"/>
    </row>
    <row r="16" spans="1:8" x14ac:dyDescent="0.25">
      <c r="A16" s="29" t="s">
        <v>7</v>
      </c>
      <c r="B16" s="29" t="s">
        <v>8</v>
      </c>
      <c r="C16" s="29" t="s">
        <v>9</v>
      </c>
      <c r="D16" s="30" t="s">
        <v>10</v>
      </c>
      <c r="E16" s="31" t="s">
        <v>98</v>
      </c>
      <c r="F16" s="38"/>
      <c r="G16" s="31" t="s">
        <v>100</v>
      </c>
      <c r="H16" s="31" t="s">
        <v>101</v>
      </c>
    </row>
    <row r="17" spans="1:8" ht="24" x14ac:dyDescent="0.25">
      <c r="A17" s="32" t="s">
        <v>291</v>
      </c>
      <c r="B17" s="33" t="s">
        <v>292</v>
      </c>
      <c r="C17" s="34" t="s">
        <v>26</v>
      </c>
      <c r="D17" s="35">
        <v>3.3000000000000002E-2</v>
      </c>
      <c r="E17" s="36">
        <v>12.52</v>
      </c>
      <c r="F17" s="38"/>
      <c r="G17" s="36">
        <v>0.41</v>
      </c>
      <c r="H17" s="37">
        <f t="shared" ref="H17:H21" si="1">+G17/$H$35</f>
        <v>3.4929289487135792E-3</v>
      </c>
    </row>
    <row r="18" spans="1:8" ht="24" x14ac:dyDescent="0.25">
      <c r="A18" s="50" t="s">
        <v>293</v>
      </c>
      <c r="B18" s="33" t="s">
        <v>294</v>
      </c>
      <c r="C18" s="34" t="s">
        <v>295</v>
      </c>
      <c r="D18" s="35">
        <v>0.11</v>
      </c>
      <c r="E18" s="36">
        <v>27</v>
      </c>
      <c r="F18" s="38"/>
      <c r="G18" s="36">
        <v>2.97</v>
      </c>
      <c r="H18" s="37">
        <f t="shared" si="1"/>
        <v>2.5302436530925201E-2</v>
      </c>
    </row>
    <row r="19" spans="1:8" ht="24" x14ac:dyDescent="0.25">
      <c r="A19" s="50" t="s">
        <v>296</v>
      </c>
      <c r="B19" s="33" t="s">
        <v>297</v>
      </c>
      <c r="C19" s="34" t="s">
        <v>26</v>
      </c>
      <c r="D19" s="35">
        <v>0.42</v>
      </c>
      <c r="E19" s="36">
        <v>37</v>
      </c>
      <c r="F19" s="38"/>
      <c r="G19" s="36">
        <v>15.54</v>
      </c>
      <c r="H19" s="37">
        <f t="shared" si="1"/>
        <v>0.13239052649514396</v>
      </c>
    </row>
    <row r="20" spans="1:8" ht="24" x14ac:dyDescent="0.25">
      <c r="A20" s="50" t="s">
        <v>298</v>
      </c>
      <c r="B20" s="33" t="s">
        <v>299</v>
      </c>
      <c r="C20" s="34" t="s">
        <v>26</v>
      </c>
      <c r="D20" s="35">
        <v>1</v>
      </c>
      <c r="E20" s="36">
        <v>38</v>
      </c>
      <c r="F20" s="38"/>
      <c r="G20" s="36">
        <v>38</v>
      </c>
      <c r="H20" s="37">
        <f t="shared" si="1"/>
        <v>0.3237348781734537</v>
      </c>
    </row>
    <row r="21" spans="1:8" x14ac:dyDescent="0.25">
      <c r="A21" s="91" t="s">
        <v>113</v>
      </c>
      <c r="B21" s="91"/>
      <c r="C21" s="91"/>
      <c r="D21" s="91"/>
      <c r="E21" s="91"/>
      <c r="F21" s="91"/>
      <c r="G21" s="36">
        <v>56.92</v>
      </c>
      <c r="H21" s="37">
        <f t="shared" si="1"/>
        <v>0.48492077014823648</v>
      </c>
    </row>
    <row r="22" spans="1:8" x14ac:dyDescent="0.25">
      <c r="A22" s="26"/>
      <c r="B22" s="21"/>
      <c r="C22" s="26"/>
      <c r="D22" s="27"/>
      <c r="E22" s="28"/>
      <c r="F22" s="27"/>
      <c r="G22" s="27"/>
      <c r="H22" s="28"/>
    </row>
    <row r="23" spans="1:8" x14ac:dyDescent="0.25">
      <c r="A23" s="100" t="s">
        <v>114</v>
      </c>
      <c r="B23" s="100"/>
      <c r="C23" s="100"/>
      <c r="D23" s="100"/>
      <c r="E23" s="100"/>
      <c r="F23" s="100"/>
      <c r="G23" s="100"/>
      <c r="H23" s="100"/>
    </row>
    <row r="24" spans="1:8" x14ac:dyDescent="0.25">
      <c r="A24" s="29" t="s">
        <v>7</v>
      </c>
      <c r="B24" s="29" t="s">
        <v>8</v>
      </c>
      <c r="C24" s="29" t="s">
        <v>9</v>
      </c>
      <c r="D24" s="29" t="s">
        <v>10</v>
      </c>
      <c r="E24" s="29" t="s">
        <v>115</v>
      </c>
      <c r="F24" s="29" t="s">
        <v>116</v>
      </c>
      <c r="G24" s="29" t="s">
        <v>100</v>
      </c>
      <c r="H24" s="31" t="s">
        <v>101</v>
      </c>
    </row>
    <row r="25" spans="1:8" x14ac:dyDescent="0.25">
      <c r="A25" s="32"/>
      <c r="B25" s="33"/>
      <c r="C25" s="34"/>
      <c r="D25" s="35"/>
      <c r="E25" s="36"/>
      <c r="F25" s="39"/>
      <c r="G25" s="6"/>
      <c r="H25" s="37"/>
    </row>
    <row r="26" spans="1:8" x14ac:dyDescent="0.25">
      <c r="A26" s="91" t="s">
        <v>117</v>
      </c>
      <c r="B26" s="104"/>
      <c r="C26" s="104"/>
      <c r="D26" s="104"/>
      <c r="E26" s="104"/>
      <c r="F26" s="104"/>
      <c r="G26" s="36">
        <v>0</v>
      </c>
      <c r="H26" s="37">
        <v>0</v>
      </c>
    </row>
    <row r="27" spans="1:8" x14ac:dyDescent="0.25">
      <c r="A27" s="26"/>
      <c r="B27" s="21"/>
      <c r="C27" s="26"/>
      <c r="D27" s="27"/>
      <c r="E27" s="28"/>
      <c r="F27" s="27"/>
      <c r="G27" s="27"/>
      <c r="H27" s="28"/>
    </row>
    <row r="28" spans="1:8" x14ac:dyDescent="0.25">
      <c r="A28" s="100" t="s">
        <v>118</v>
      </c>
      <c r="B28" s="100"/>
      <c r="C28" s="100"/>
      <c r="D28" s="100"/>
      <c r="E28" s="100"/>
      <c r="F28" s="100"/>
      <c r="G28" s="100"/>
      <c r="H28" s="100"/>
    </row>
    <row r="29" spans="1:8" ht="13.5" customHeight="1" x14ac:dyDescent="0.25">
      <c r="A29" s="29" t="s">
        <v>7</v>
      </c>
      <c r="B29" s="100" t="s">
        <v>8</v>
      </c>
      <c r="C29" s="100"/>
      <c r="D29" s="29" t="s">
        <v>119</v>
      </c>
      <c r="E29" s="29" t="s">
        <v>120</v>
      </c>
      <c r="F29" s="29" t="s">
        <v>99</v>
      </c>
      <c r="G29" s="29" t="s">
        <v>100</v>
      </c>
      <c r="H29" s="31" t="s">
        <v>101</v>
      </c>
    </row>
    <row r="30" spans="1:8" ht="24" customHeight="1" x14ac:dyDescent="0.25">
      <c r="A30" s="32" t="s">
        <v>300</v>
      </c>
      <c r="B30" s="94" t="s">
        <v>301</v>
      </c>
      <c r="C30" s="94"/>
      <c r="D30" s="36">
        <v>1</v>
      </c>
      <c r="E30" s="36">
        <v>4.29</v>
      </c>
      <c r="F30" s="35">
        <v>4</v>
      </c>
      <c r="G30" s="36">
        <f>+ROUND(F30*E30*D30,2)</f>
        <v>17.16</v>
      </c>
      <c r="H30" s="37">
        <f t="shared" ref="H30:H32" si="2">+G30/$H$35</f>
        <v>0.14619185551201225</v>
      </c>
    </row>
    <row r="31" spans="1:8" x14ac:dyDescent="0.25">
      <c r="A31" s="32" t="s">
        <v>134</v>
      </c>
      <c r="B31" s="94" t="s">
        <v>135</v>
      </c>
      <c r="C31" s="94"/>
      <c r="D31" s="36">
        <v>1</v>
      </c>
      <c r="E31" s="36">
        <v>3.83</v>
      </c>
      <c r="F31" s="35">
        <v>4</v>
      </c>
      <c r="G31" s="36">
        <f>+ROUND(F31*E31*D31,2)</f>
        <v>15.32</v>
      </c>
      <c r="H31" s="37">
        <f t="shared" si="2"/>
        <v>0.13051627193729765</v>
      </c>
    </row>
    <row r="32" spans="1:8" x14ac:dyDescent="0.25">
      <c r="A32" s="32" t="s">
        <v>302</v>
      </c>
      <c r="B32" s="94" t="s">
        <v>303</v>
      </c>
      <c r="C32" s="94"/>
      <c r="D32" s="36">
        <v>1</v>
      </c>
      <c r="E32" s="36">
        <v>3.87</v>
      </c>
      <c r="F32" s="35">
        <v>4</v>
      </c>
      <c r="G32" s="36">
        <f>+ROUND(F32*E32*D32,2)</f>
        <v>15.48</v>
      </c>
      <c r="H32" s="37">
        <f t="shared" si="2"/>
        <v>0.1318793661611859</v>
      </c>
    </row>
    <row r="33" spans="1:8" x14ac:dyDescent="0.25">
      <c r="A33" s="91" t="s">
        <v>125</v>
      </c>
      <c r="B33" s="91"/>
      <c r="C33" s="91"/>
      <c r="D33" s="91"/>
      <c r="E33" s="91"/>
      <c r="F33" s="91"/>
      <c r="G33" s="36">
        <f>SUM(G30:G32)</f>
        <v>47.960000000000008</v>
      </c>
      <c r="H33" s="37">
        <f>+G33/$H$35</f>
        <v>0.40858749361049584</v>
      </c>
    </row>
    <row r="34" spans="1:8" x14ac:dyDescent="0.25">
      <c r="A34" s="26"/>
      <c r="B34" s="21"/>
      <c r="C34" s="26"/>
      <c r="D34" s="27"/>
      <c r="E34" s="28"/>
      <c r="F34" s="27"/>
      <c r="G34" s="27"/>
      <c r="H34" s="28"/>
    </row>
    <row r="35" spans="1:8" x14ac:dyDescent="0.25">
      <c r="A35" s="92" t="s">
        <v>126</v>
      </c>
      <c r="B35" s="93"/>
      <c r="C35" s="93"/>
      <c r="D35" s="93"/>
      <c r="E35" s="93"/>
      <c r="F35" s="93"/>
      <c r="G35" s="41"/>
      <c r="H35" s="20">
        <f>+G33+G21+G13</f>
        <v>117.38000000000001</v>
      </c>
    </row>
    <row r="36" spans="1:8" x14ac:dyDescent="0.25">
      <c r="A36" s="40"/>
      <c r="B36" s="41"/>
      <c r="C36" s="41"/>
      <c r="D36" s="41"/>
      <c r="E36" s="41"/>
      <c r="F36" s="41"/>
      <c r="G36" s="41"/>
      <c r="H36" s="20"/>
    </row>
    <row r="37" spans="1:8" x14ac:dyDescent="0.25">
      <c r="A37" s="97" t="s">
        <v>127</v>
      </c>
      <c r="B37" s="98"/>
      <c r="C37" s="98"/>
      <c r="D37" s="98"/>
      <c r="E37" s="98"/>
      <c r="F37" s="98"/>
      <c r="G37" s="98"/>
      <c r="H37" s="99"/>
    </row>
    <row r="38" spans="1:8" x14ac:dyDescent="0.25">
      <c r="A38" s="92" t="s">
        <v>128</v>
      </c>
      <c r="B38" s="93"/>
      <c r="C38" s="93"/>
      <c r="D38" s="93"/>
      <c r="E38" s="93"/>
      <c r="F38" s="93"/>
      <c r="G38" s="78"/>
      <c r="H38" s="20">
        <f>+ROUND(H35*0.2,2)</f>
        <v>23.48</v>
      </c>
    </row>
    <row r="39" spans="1:8" x14ac:dyDescent="0.25">
      <c r="A39" s="26"/>
      <c r="B39" s="21"/>
      <c r="C39" s="26"/>
      <c r="D39" s="27"/>
      <c r="E39" s="28"/>
      <c r="F39" s="27"/>
      <c r="G39" s="27"/>
      <c r="H39" s="28"/>
    </row>
    <row r="40" spans="1:8" x14ac:dyDescent="0.25">
      <c r="A40" s="102" t="s">
        <v>129</v>
      </c>
      <c r="B40" s="103"/>
      <c r="C40" s="103"/>
      <c r="D40" s="103"/>
      <c r="E40" s="103"/>
      <c r="F40" s="103"/>
      <c r="G40" s="80"/>
      <c r="H40" s="43">
        <f>+H38+H35</f>
        <v>140.86000000000001</v>
      </c>
    </row>
    <row r="41" spans="1:8" x14ac:dyDescent="0.25">
      <c r="A41" s="44"/>
      <c r="B41" s="23"/>
      <c r="C41" s="24"/>
      <c r="D41" s="45"/>
      <c r="E41" s="25"/>
      <c r="F41" s="45"/>
      <c r="G41" s="45"/>
      <c r="H41" s="25"/>
    </row>
    <row r="42" spans="1:8" x14ac:dyDescent="0.25">
      <c r="A42" s="46" t="s">
        <v>90</v>
      </c>
      <c r="B42" s="47" t="str">
        <f>+[1]!NumLetras(H40,"DÓLAR")</f>
        <v xml:space="preserve"> CIENTO CUARENTA 86/100 </v>
      </c>
      <c r="C42" s="48"/>
      <c r="D42" s="49"/>
      <c r="E42" s="49"/>
      <c r="F42" s="49"/>
      <c r="G42" s="49"/>
      <c r="H42" s="49"/>
    </row>
  </sheetData>
  <sheetProtection formatCells="0" formatColumns="0" formatRows="0" insertColumns="0" insertRows="0" insertHyperlinks="0" deleteColumns="0" deleteRows="0" sort="0" autoFilter="0" pivotTables="0"/>
  <mergeCells count="23">
    <mergeCell ref="A40:F40"/>
    <mergeCell ref="B29:C29"/>
    <mergeCell ref="A23:H23"/>
    <mergeCell ref="A26:F26"/>
    <mergeCell ref="A28:H28"/>
    <mergeCell ref="A33:F33"/>
    <mergeCell ref="A35:F35"/>
    <mergeCell ref="A37:H37"/>
    <mergeCell ref="B30:C30"/>
    <mergeCell ref="A21:F21"/>
    <mergeCell ref="A38:F38"/>
    <mergeCell ref="B31:C31"/>
    <mergeCell ref="B32:C32"/>
    <mergeCell ref="A1:H1"/>
    <mergeCell ref="B3:H3"/>
    <mergeCell ref="B4:H4"/>
    <mergeCell ref="B5:H5"/>
    <mergeCell ref="B2:D2"/>
    <mergeCell ref="A7:H7"/>
    <mergeCell ref="A9:H9"/>
    <mergeCell ref="A13:F13"/>
    <mergeCell ref="A15:H15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opLeftCell="A13" workbookViewId="0">
      <selection activeCell="H17" sqref="H17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66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87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26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/>
      <c r="B11" s="33"/>
      <c r="C11" s="34"/>
      <c r="D11" s="35"/>
      <c r="E11" s="36"/>
      <c r="F11" s="35"/>
      <c r="G11" s="36"/>
      <c r="H11" s="37"/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</v>
      </c>
      <c r="H12" s="37">
        <v>0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32" t="s">
        <v>304</v>
      </c>
      <c r="B16" s="33" t="s">
        <v>305</v>
      </c>
      <c r="C16" s="34" t="s">
        <v>26</v>
      </c>
      <c r="D16" s="35">
        <v>1</v>
      </c>
      <c r="E16" s="36">
        <v>250</v>
      </c>
      <c r="F16" s="38"/>
      <c r="G16" s="36">
        <v>250</v>
      </c>
      <c r="H16" s="37">
        <v>1</v>
      </c>
    </row>
    <row r="17" spans="1:8" x14ac:dyDescent="0.25">
      <c r="A17" s="91" t="s">
        <v>113</v>
      </c>
      <c r="B17" s="91"/>
      <c r="C17" s="91"/>
      <c r="D17" s="91"/>
      <c r="E17" s="91"/>
      <c r="F17" s="91"/>
      <c r="G17" s="36">
        <v>250</v>
      </c>
      <c r="H17" s="37">
        <v>1</v>
      </c>
    </row>
    <row r="18" spans="1:8" x14ac:dyDescent="0.25">
      <c r="A18" s="26"/>
      <c r="B18" s="21"/>
      <c r="C18" s="26"/>
      <c r="D18" s="27"/>
      <c r="E18" s="28"/>
      <c r="F18" s="27"/>
      <c r="G18" s="27"/>
      <c r="H18" s="28"/>
    </row>
    <row r="19" spans="1:8" x14ac:dyDescent="0.25">
      <c r="A19" s="100" t="s">
        <v>114</v>
      </c>
      <c r="B19" s="100"/>
      <c r="C19" s="100"/>
      <c r="D19" s="100"/>
      <c r="E19" s="100"/>
      <c r="F19" s="100"/>
      <c r="G19" s="100"/>
      <c r="H19" s="100"/>
    </row>
    <row r="20" spans="1:8" x14ac:dyDescent="0.25">
      <c r="A20" s="29" t="s">
        <v>7</v>
      </c>
      <c r="B20" s="29" t="s">
        <v>8</v>
      </c>
      <c r="C20" s="29" t="s">
        <v>9</v>
      </c>
      <c r="D20" s="29" t="s">
        <v>10</v>
      </c>
      <c r="E20" s="29" t="s">
        <v>115</v>
      </c>
      <c r="F20" s="29" t="s">
        <v>116</v>
      </c>
      <c r="G20" s="29" t="s">
        <v>100</v>
      </c>
      <c r="H20" s="31" t="s">
        <v>101</v>
      </c>
    </row>
    <row r="21" spans="1:8" x14ac:dyDescent="0.25">
      <c r="A21" s="32"/>
      <c r="B21" s="33"/>
      <c r="C21" s="34"/>
      <c r="D21" s="35"/>
      <c r="E21" s="36"/>
      <c r="F21" s="39"/>
      <c r="G21" s="6"/>
      <c r="H21" s="37"/>
    </row>
    <row r="22" spans="1:8" x14ac:dyDescent="0.25">
      <c r="A22" s="91" t="s">
        <v>117</v>
      </c>
      <c r="B22" s="104"/>
      <c r="C22" s="104"/>
      <c r="D22" s="104"/>
      <c r="E22" s="104"/>
      <c r="F22" s="104"/>
      <c r="G22" s="36">
        <v>0</v>
      </c>
      <c r="H22" s="37">
        <v>0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118</v>
      </c>
      <c r="B24" s="100"/>
      <c r="C24" s="100"/>
      <c r="D24" s="100"/>
      <c r="E24" s="100"/>
      <c r="F24" s="100"/>
      <c r="G24" s="100"/>
      <c r="H24" s="100"/>
    </row>
    <row r="25" spans="1:8" ht="13.5" customHeight="1" x14ac:dyDescent="0.25">
      <c r="A25" s="29" t="s">
        <v>7</v>
      </c>
      <c r="B25" s="100" t="s">
        <v>8</v>
      </c>
      <c r="C25" s="100"/>
      <c r="D25" s="29" t="s">
        <v>119</v>
      </c>
      <c r="E25" s="29" t="s">
        <v>120</v>
      </c>
      <c r="F25" s="29" t="s">
        <v>99</v>
      </c>
      <c r="G25" s="29" t="s">
        <v>100</v>
      </c>
      <c r="H25" s="31" t="s">
        <v>101</v>
      </c>
    </row>
    <row r="26" spans="1:8" x14ac:dyDescent="0.25">
      <c r="A26" s="32"/>
      <c r="B26" s="94"/>
      <c r="C26" s="94"/>
      <c r="D26" s="36"/>
      <c r="E26" s="36"/>
      <c r="F26" s="35"/>
      <c r="G26" s="36"/>
      <c r="H26" s="37"/>
    </row>
    <row r="27" spans="1:8" x14ac:dyDescent="0.25">
      <c r="A27" s="91" t="s">
        <v>125</v>
      </c>
      <c r="B27" s="91"/>
      <c r="C27" s="91"/>
      <c r="D27" s="91"/>
      <c r="E27" s="91"/>
      <c r="F27" s="91"/>
      <c r="G27" s="36">
        <v>0</v>
      </c>
      <c r="H27" s="37">
        <v>0</v>
      </c>
    </row>
    <row r="28" spans="1:8" x14ac:dyDescent="0.25">
      <c r="A28" s="26"/>
      <c r="B28" s="21"/>
      <c r="C28" s="26"/>
      <c r="D28" s="27"/>
      <c r="E28" s="28"/>
      <c r="F28" s="27"/>
      <c r="G28" s="27"/>
      <c r="H28" s="28"/>
    </row>
    <row r="29" spans="1:8" x14ac:dyDescent="0.25">
      <c r="A29" s="92" t="s">
        <v>126</v>
      </c>
      <c r="B29" s="93"/>
      <c r="C29" s="93"/>
      <c r="D29" s="93"/>
      <c r="E29" s="93"/>
      <c r="F29" s="93"/>
      <c r="G29" s="41"/>
      <c r="H29" s="20">
        <v>250</v>
      </c>
    </row>
    <row r="30" spans="1:8" x14ac:dyDescent="0.25">
      <c r="A30" s="40"/>
      <c r="B30" s="41"/>
      <c r="C30" s="41"/>
      <c r="D30" s="41"/>
      <c r="E30" s="41"/>
      <c r="F30" s="41"/>
      <c r="G30" s="41"/>
      <c r="H30" s="20"/>
    </row>
    <row r="31" spans="1:8" x14ac:dyDescent="0.25">
      <c r="A31" s="97" t="s">
        <v>127</v>
      </c>
      <c r="B31" s="98"/>
      <c r="C31" s="98"/>
      <c r="D31" s="98"/>
      <c r="E31" s="98"/>
      <c r="F31" s="98"/>
      <c r="G31" s="98"/>
      <c r="H31" s="99"/>
    </row>
    <row r="32" spans="1:8" x14ac:dyDescent="0.25">
      <c r="A32" s="105" t="s">
        <v>128</v>
      </c>
      <c r="B32" s="105"/>
      <c r="C32" s="105"/>
      <c r="D32" s="105"/>
      <c r="E32" s="105"/>
      <c r="F32" s="105"/>
      <c r="G32" s="78"/>
      <c r="H32" s="20">
        <f>+ROUND(H29*0.2,2)</f>
        <v>50</v>
      </c>
    </row>
    <row r="33" spans="1:8" x14ac:dyDescent="0.25">
      <c r="A33" s="26"/>
      <c r="B33" s="21"/>
      <c r="C33" s="26"/>
      <c r="D33" s="27"/>
      <c r="E33" s="28"/>
      <c r="F33" s="27"/>
      <c r="G33" s="27"/>
      <c r="H33" s="28"/>
    </row>
    <row r="34" spans="1:8" x14ac:dyDescent="0.25">
      <c r="A34" s="102" t="s">
        <v>129</v>
      </c>
      <c r="B34" s="103"/>
      <c r="C34" s="103"/>
      <c r="D34" s="103"/>
      <c r="E34" s="103"/>
      <c r="F34" s="103"/>
      <c r="G34" s="80"/>
      <c r="H34" s="43">
        <f>+H32+H29</f>
        <v>300</v>
      </c>
    </row>
    <row r="35" spans="1:8" x14ac:dyDescent="0.25">
      <c r="A35" s="44"/>
      <c r="B35" s="23"/>
      <c r="C35" s="24"/>
      <c r="D35" s="45"/>
      <c r="E35" s="25"/>
      <c r="F35" s="45"/>
      <c r="G35" s="45"/>
      <c r="H35" s="25"/>
    </row>
    <row r="36" spans="1:8" x14ac:dyDescent="0.25">
      <c r="A36" s="46" t="s">
        <v>90</v>
      </c>
      <c r="B36" s="47" t="str">
        <f>+[1]!NumLetras(H34,"DÓLAR")</f>
        <v xml:space="preserve"> TRESCIENTOS 00/100 </v>
      </c>
      <c r="C36" s="48"/>
      <c r="D36" s="49"/>
      <c r="E36" s="49"/>
      <c r="F36" s="49"/>
      <c r="G36" s="49"/>
      <c r="H36" s="49"/>
    </row>
  </sheetData>
  <sheetProtection formatCells="0" formatColumns="0" formatRows="0" insertColumns="0" insertRows="0" insertHyperlinks="0" deleteColumns="0" deleteRows="0" sort="0" autoFilter="0" pivotTables="0"/>
  <mergeCells count="21">
    <mergeCell ref="A34:F34"/>
    <mergeCell ref="B26:C26"/>
    <mergeCell ref="B25:C25"/>
    <mergeCell ref="A19:H19"/>
    <mergeCell ref="A22:F22"/>
    <mergeCell ref="A24:H24"/>
    <mergeCell ref="A27:F27"/>
    <mergeCell ref="A29:F29"/>
    <mergeCell ref="A31:H31"/>
    <mergeCell ref="A17:F17"/>
    <mergeCell ref="A32:F32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A7" workbookViewId="0">
      <selection activeCell="J24" sqref="J24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67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88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306</v>
      </c>
      <c r="B11" s="33" t="s">
        <v>307</v>
      </c>
      <c r="C11" s="34" t="s">
        <v>35</v>
      </c>
      <c r="D11" s="35">
        <v>1</v>
      </c>
      <c r="E11" s="36">
        <v>16</v>
      </c>
      <c r="F11" s="35">
        <v>0.05</v>
      </c>
      <c r="G11" s="36">
        <v>0.8</v>
      </c>
      <c r="H11" s="37">
        <f t="shared" ref="H11:H12" si="0">+G11/$H$30</f>
        <v>0.60606060606060608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0.8</v>
      </c>
      <c r="H12" s="37">
        <f t="shared" si="0"/>
        <v>0.60606060606060608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x14ac:dyDescent="0.25">
      <c r="A16" s="32" t="s">
        <v>205</v>
      </c>
      <c r="B16" s="33" t="s">
        <v>152</v>
      </c>
      <c r="C16" s="34" t="s">
        <v>18</v>
      </c>
      <c r="D16" s="35">
        <v>1</v>
      </c>
      <c r="E16" s="36">
        <v>0.05</v>
      </c>
      <c r="F16" s="38"/>
      <c r="G16" s="36">
        <v>0.05</v>
      </c>
      <c r="H16" s="37">
        <f t="shared" ref="H16:H17" si="1">+G16/$H$30</f>
        <v>3.787878787878788E-2</v>
      </c>
    </row>
    <row r="17" spans="1:8" x14ac:dyDescent="0.25">
      <c r="A17" s="91" t="s">
        <v>113</v>
      </c>
      <c r="B17" s="91"/>
      <c r="C17" s="91"/>
      <c r="D17" s="91"/>
      <c r="E17" s="91"/>
      <c r="F17" s="91"/>
      <c r="G17" s="36">
        <v>0.05</v>
      </c>
      <c r="H17" s="37">
        <f t="shared" si="1"/>
        <v>3.787878787878788E-2</v>
      </c>
    </row>
    <row r="18" spans="1:8" x14ac:dyDescent="0.25">
      <c r="A18" s="26"/>
      <c r="B18" s="21"/>
      <c r="C18" s="26"/>
      <c r="D18" s="27"/>
      <c r="E18" s="28"/>
      <c r="F18" s="27"/>
      <c r="G18" s="27"/>
      <c r="H18" s="28"/>
    </row>
    <row r="19" spans="1:8" x14ac:dyDescent="0.25">
      <c r="A19" s="100" t="s">
        <v>114</v>
      </c>
      <c r="B19" s="100"/>
      <c r="C19" s="100"/>
      <c r="D19" s="100"/>
      <c r="E19" s="100"/>
      <c r="F19" s="100"/>
      <c r="G19" s="100"/>
      <c r="H19" s="100"/>
    </row>
    <row r="20" spans="1:8" x14ac:dyDescent="0.25">
      <c r="A20" s="29" t="s">
        <v>7</v>
      </c>
      <c r="B20" s="29" t="s">
        <v>8</v>
      </c>
      <c r="C20" s="29" t="s">
        <v>9</v>
      </c>
      <c r="D20" s="29" t="s">
        <v>10</v>
      </c>
      <c r="E20" s="29" t="s">
        <v>115</v>
      </c>
      <c r="F20" s="29" t="s">
        <v>116</v>
      </c>
      <c r="G20" s="29" t="s">
        <v>100</v>
      </c>
      <c r="H20" s="31" t="s">
        <v>101</v>
      </c>
    </row>
    <row r="21" spans="1:8" x14ac:dyDescent="0.25">
      <c r="A21" s="32"/>
      <c r="B21" s="33"/>
      <c r="C21" s="34"/>
      <c r="D21" s="35"/>
      <c r="E21" s="36"/>
      <c r="F21" s="39"/>
      <c r="G21" s="6"/>
      <c r="H21" s="37"/>
    </row>
    <row r="22" spans="1:8" x14ac:dyDescent="0.25">
      <c r="A22" s="91" t="s">
        <v>117</v>
      </c>
      <c r="B22" s="104"/>
      <c r="C22" s="104"/>
      <c r="D22" s="104"/>
      <c r="E22" s="104"/>
      <c r="F22" s="104"/>
      <c r="G22" s="36">
        <v>0</v>
      </c>
      <c r="H22" s="37">
        <v>0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100" t="s">
        <v>118</v>
      </c>
      <c r="B24" s="100"/>
      <c r="C24" s="100"/>
      <c r="D24" s="100"/>
      <c r="E24" s="100"/>
      <c r="F24" s="100"/>
      <c r="G24" s="100"/>
      <c r="H24" s="100"/>
    </row>
    <row r="25" spans="1:8" ht="13.5" customHeight="1" x14ac:dyDescent="0.25">
      <c r="A25" s="29" t="s">
        <v>7</v>
      </c>
      <c r="B25" s="100" t="s">
        <v>8</v>
      </c>
      <c r="C25" s="100"/>
      <c r="D25" s="29" t="s">
        <v>119</v>
      </c>
      <c r="E25" s="29" t="s">
        <v>120</v>
      </c>
      <c r="F25" s="29" t="s">
        <v>99</v>
      </c>
      <c r="G25" s="29" t="s">
        <v>100</v>
      </c>
      <c r="H25" s="31" t="s">
        <v>101</v>
      </c>
    </row>
    <row r="26" spans="1:8" ht="21.75" customHeight="1" x14ac:dyDescent="0.25">
      <c r="A26" s="32" t="s">
        <v>308</v>
      </c>
      <c r="B26" s="94" t="s">
        <v>390</v>
      </c>
      <c r="C26" s="94"/>
      <c r="D26" s="36">
        <v>1</v>
      </c>
      <c r="E26" s="36">
        <v>5.62</v>
      </c>
      <c r="F26" s="35">
        <v>0.05</v>
      </c>
      <c r="G26" s="36">
        <f>+ROUND(F26*E26*D26,2)</f>
        <v>0.28000000000000003</v>
      </c>
      <c r="H26" s="37">
        <f>+G26/$H$30</f>
        <v>0.21212121212121213</v>
      </c>
    </row>
    <row r="27" spans="1:8" x14ac:dyDescent="0.25">
      <c r="A27" s="32" t="s">
        <v>134</v>
      </c>
      <c r="B27" s="94" t="s">
        <v>135</v>
      </c>
      <c r="C27" s="94"/>
      <c r="D27" s="36">
        <v>1</v>
      </c>
      <c r="E27" s="36">
        <v>3.83</v>
      </c>
      <c r="F27" s="35">
        <v>0.05</v>
      </c>
      <c r="G27" s="36">
        <f>+ROUND(F27*E27*D27,2)</f>
        <v>0.19</v>
      </c>
      <c r="H27" s="37">
        <f t="shared" ref="H27:H28" si="2">+G27/$H$30</f>
        <v>0.14393939393939392</v>
      </c>
    </row>
    <row r="28" spans="1:8" x14ac:dyDescent="0.25">
      <c r="A28" s="91" t="s">
        <v>125</v>
      </c>
      <c r="B28" s="91"/>
      <c r="C28" s="91"/>
      <c r="D28" s="91"/>
      <c r="E28" s="91"/>
      <c r="F28" s="91"/>
      <c r="G28" s="36">
        <f>SUM(G26:G27)</f>
        <v>0.47000000000000003</v>
      </c>
      <c r="H28" s="37">
        <f t="shared" si="2"/>
        <v>0.35606060606060608</v>
      </c>
    </row>
    <row r="29" spans="1:8" x14ac:dyDescent="0.25">
      <c r="A29" s="26"/>
      <c r="B29" s="21"/>
      <c r="C29" s="26"/>
      <c r="D29" s="27"/>
      <c r="E29" s="28"/>
      <c r="F29" s="27"/>
      <c r="G29" s="27"/>
      <c r="H29" s="28"/>
    </row>
    <row r="30" spans="1:8" x14ac:dyDescent="0.25">
      <c r="A30" s="92" t="s">
        <v>126</v>
      </c>
      <c r="B30" s="93"/>
      <c r="C30" s="93"/>
      <c r="D30" s="93"/>
      <c r="E30" s="93"/>
      <c r="F30" s="93"/>
      <c r="G30" s="41"/>
      <c r="H30" s="20">
        <f>+G28+G17+G12</f>
        <v>1.32</v>
      </c>
    </row>
    <row r="31" spans="1:8" x14ac:dyDescent="0.25">
      <c r="A31" s="40"/>
      <c r="B31" s="41"/>
      <c r="C31" s="41"/>
      <c r="D31" s="41"/>
      <c r="E31" s="41"/>
      <c r="F31" s="41"/>
      <c r="G31" s="41"/>
      <c r="H31" s="20"/>
    </row>
    <row r="32" spans="1:8" x14ac:dyDescent="0.25">
      <c r="A32" s="97" t="s">
        <v>127</v>
      </c>
      <c r="B32" s="98"/>
      <c r="C32" s="98"/>
      <c r="D32" s="98"/>
      <c r="E32" s="98"/>
      <c r="F32" s="98"/>
      <c r="G32" s="98"/>
      <c r="H32" s="99"/>
    </row>
    <row r="33" spans="1:8" x14ac:dyDescent="0.25">
      <c r="A33" s="92" t="s">
        <v>128</v>
      </c>
      <c r="B33" s="93"/>
      <c r="C33" s="93"/>
      <c r="D33" s="93"/>
      <c r="E33" s="93"/>
      <c r="F33" s="93"/>
      <c r="G33" s="41"/>
      <c r="H33" s="20">
        <f>+ROUND(H30*0.2,2)</f>
        <v>0.26</v>
      </c>
    </row>
    <row r="34" spans="1:8" x14ac:dyDescent="0.25">
      <c r="A34" s="26"/>
      <c r="B34" s="21"/>
      <c r="C34" s="26"/>
      <c r="D34" s="27"/>
      <c r="E34" s="28"/>
      <c r="F34" s="27"/>
      <c r="G34" s="27"/>
      <c r="H34" s="28"/>
    </row>
    <row r="35" spans="1:8" x14ac:dyDescent="0.25">
      <c r="A35" s="102" t="s">
        <v>129</v>
      </c>
      <c r="B35" s="103"/>
      <c r="C35" s="103"/>
      <c r="D35" s="103"/>
      <c r="E35" s="103"/>
      <c r="F35" s="103"/>
      <c r="G35" s="42"/>
      <c r="H35" s="43">
        <f>+H33+H30</f>
        <v>1.58</v>
      </c>
    </row>
    <row r="36" spans="1:8" x14ac:dyDescent="0.25">
      <c r="A36" s="44"/>
      <c r="B36" s="23"/>
      <c r="C36" s="24"/>
      <c r="D36" s="45"/>
      <c r="E36" s="25"/>
      <c r="F36" s="45"/>
      <c r="G36" s="45"/>
      <c r="H36" s="25"/>
    </row>
    <row r="37" spans="1:8" x14ac:dyDescent="0.25">
      <c r="A37" s="46" t="s">
        <v>90</v>
      </c>
      <c r="B37" s="47" t="str">
        <f>+[1]!NumLetras(H35,"DÓLAR")</f>
        <v xml:space="preserve"> UN 58/100 DÓLAR</v>
      </c>
      <c r="C37" s="48"/>
      <c r="D37" s="49"/>
      <c r="E37" s="49"/>
      <c r="F37" s="49"/>
      <c r="G37" s="49"/>
      <c r="H37" s="49"/>
    </row>
  </sheetData>
  <sheetProtection formatCells="0" formatColumns="0" formatRows="0" insertColumns="0" insertRows="0" insertHyperlinks="0" deleteColumns="0" deleteRows="0" sort="0" autoFilter="0" pivotTables="0"/>
  <mergeCells count="22">
    <mergeCell ref="A35:F35"/>
    <mergeCell ref="B25:C25"/>
    <mergeCell ref="A19:H19"/>
    <mergeCell ref="A22:F22"/>
    <mergeCell ref="A24:H24"/>
    <mergeCell ref="A28:F28"/>
    <mergeCell ref="A30:F30"/>
    <mergeCell ref="A32:H32"/>
    <mergeCell ref="B26:C26"/>
    <mergeCell ref="A17:F17"/>
    <mergeCell ref="A33:F33"/>
    <mergeCell ref="B27:C27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topLeftCell="A27" workbookViewId="0">
      <selection activeCell="E31" sqref="E31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6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22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68" t="s">
        <v>139</v>
      </c>
      <c r="C11" s="34" t="s">
        <v>35</v>
      </c>
      <c r="D11" s="35">
        <v>2</v>
      </c>
      <c r="E11" s="36">
        <v>0.2</v>
      </c>
      <c r="F11" s="35">
        <v>1.5</v>
      </c>
      <c r="G11" s="36">
        <v>0.6</v>
      </c>
      <c r="H11" s="37">
        <f>+G11/$H$36</f>
        <v>6.1199510403916772E-3</v>
      </c>
    </row>
    <row r="12" spans="1:8" x14ac:dyDescent="0.25">
      <c r="A12" s="32" t="s">
        <v>142</v>
      </c>
      <c r="B12" s="68" t="s">
        <v>143</v>
      </c>
      <c r="C12" s="34" t="s">
        <v>35</v>
      </c>
      <c r="D12" s="35">
        <v>1</v>
      </c>
      <c r="E12" s="36">
        <v>2.25</v>
      </c>
      <c r="F12" s="35">
        <v>1.5</v>
      </c>
      <c r="G12" s="36">
        <v>3.38</v>
      </c>
      <c r="H12" s="37">
        <f t="shared" ref="H12:H13" si="0">+G12/$H$36</f>
        <v>3.4475724194206449E-2</v>
      </c>
    </row>
    <row r="13" spans="1:8" x14ac:dyDescent="0.25">
      <c r="A13" s="107" t="s">
        <v>109</v>
      </c>
      <c r="B13" s="108"/>
      <c r="C13" s="108"/>
      <c r="D13" s="108"/>
      <c r="E13" s="108"/>
      <c r="F13" s="109"/>
      <c r="G13" s="36">
        <v>3.98</v>
      </c>
      <c r="H13" s="37">
        <f t="shared" si="0"/>
        <v>4.0595675234598123E-2</v>
      </c>
    </row>
    <row r="14" spans="1:8" x14ac:dyDescent="0.25">
      <c r="A14" s="26"/>
      <c r="B14" s="21"/>
      <c r="C14" s="26"/>
      <c r="D14" s="27"/>
      <c r="E14" s="28"/>
      <c r="F14" s="27"/>
      <c r="G14" s="27"/>
      <c r="H14" s="28"/>
    </row>
    <row r="15" spans="1:8" x14ac:dyDescent="0.25">
      <c r="A15" s="97" t="s">
        <v>110</v>
      </c>
      <c r="B15" s="98"/>
      <c r="C15" s="98"/>
      <c r="D15" s="98"/>
      <c r="E15" s="98"/>
      <c r="F15" s="98"/>
      <c r="G15" s="98"/>
      <c r="H15" s="99"/>
    </row>
    <row r="16" spans="1:8" x14ac:dyDescent="0.25">
      <c r="A16" s="65" t="s">
        <v>7</v>
      </c>
      <c r="B16" s="65" t="s">
        <v>8</v>
      </c>
      <c r="C16" s="65" t="s">
        <v>9</v>
      </c>
      <c r="D16" s="30" t="s">
        <v>10</v>
      </c>
      <c r="E16" s="31" t="s">
        <v>98</v>
      </c>
      <c r="F16" s="38"/>
      <c r="G16" s="31" t="s">
        <v>100</v>
      </c>
      <c r="H16" s="31" t="s">
        <v>101</v>
      </c>
    </row>
    <row r="17" spans="1:8" ht="24" x14ac:dyDescent="0.25">
      <c r="A17" s="32" t="s">
        <v>144</v>
      </c>
      <c r="B17" s="68" t="s">
        <v>145</v>
      </c>
      <c r="C17" s="34" t="s">
        <v>146</v>
      </c>
      <c r="D17" s="35">
        <v>5</v>
      </c>
      <c r="E17" s="36">
        <v>7.2</v>
      </c>
      <c r="F17" s="38"/>
      <c r="G17" s="36">
        <v>36</v>
      </c>
      <c r="H17" s="37">
        <f t="shared" ref="H17:H22" si="1">+G17/$H$36</f>
        <v>0.36719706242350064</v>
      </c>
    </row>
    <row r="18" spans="1:8" x14ac:dyDescent="0.25">
      <c r="A18" s="50" t="s">
        <v>147</v>
      </c>
      <c r="B18" s="68" t="s">
        <v>148</v>
      </c>
      <c r="C18" s="34" t="s">
        <v>18</v>
      </c>
      <c r="D18" s="35">
        <v>0.5</v>
      </c>
      <c r="E18" s="36">
        <v>16</v>
      </c>
      <c r="F18" s="38"/>
      <c r="G18" s="36">
        <v>8</v>
      </c>
      <c r="H18" s="37">
        <f t="shared" si="1"/>
        <v>8.159934720522237E-2</v>
      </c>
    </row>
    <row r="19" spans="1:8" x14ac:dyDescent="0.25">
      <c r="A19" s="50" t="s">
        <v>149</v>
      </c>
      <c r="B19" s="68" t="s">
        <v>150</v>
      </c>
      <c r="C19" s="34" t="s">
        <v>18</v>
      </c>
      <c r="D19" s="35">
        <v>0.8</v>
      </c>
      <c r="E19" s="36">
        <v>16</v>
      </c>
      <c r="F19" s="38"/>
      <c r="G19" s="36">
        <v>12.8</v>
      </c>
      <c r="H19" s="37">
        <f t="shared" si="1"/>
        <v>0.13055895552835578</v>
      </c>
    </row>
    <row r="20" spans="1:8" x14ac:dyDescent="0.25">
      <c r="A20" s="50" t="s">
        <v>151</v>
      </c>
      <c r="B20" s="68" t="s">
        <v>152</v>
      </c>
      <c r="C20" s="34" t="s">
        <v>153</v>
      </c>
      <c r="D20" s="35">
        <v>150</v>
      </c>
      <c r="E20" s="36">
        <v>0.05</v>
      </c>
      <c r="F20" s="38"/>
      <c r="G20" s="36">
        <v>7.5</v>
      </c>
      <c r="H20" s="37">
        <f t="shared" si="1"/>
        <v>7.649938800489596E-2</v>
      </c>
    </row>
    <row r="21" spans="1:8" ht="36" x14ac:dyDescent="0.25">
      <c r="A21" s="50" t="s">
        <v>154</v>
      </c>
      <c r="B21" s="68" t="s">
        <v>155</v>
      </c>
      <c r="C21" s="34" t="s">
        <v>58</v>
      </c>
      <c r="D21" s="35">
        <v>0.25</v>
      </c>
      <c r="E21" s="36">
        <v>1.08</v>
      </c>
      <c r="F21" s="38"/>
      <c r="G21" s="36">
        <v>0.27</v>
      </c>
      <c r="H21" s="37">
        <f t="shared" si="1"/>
        <v>2.7539779681762548E-3</v>
      </c>
    </row>
    <row r="22" spans="1:8" x14ac:dyDescent="0.25">
      <c r="A22" s="107" t="s">
        <v>113</v>
      </c>
      <c r="B22" s="108"/>
      <c r="C22" s="108"/>
      <c r="D22" s="108"/>
      <c r="E22" s="108"/>
      <c r="F22" s="109"/>
      <c r="G22" s="36">
        <v>64.569999999999993</v>
      </c>
      <c r="H22" s="37">
        <f t="shared" si="1"/>
        <v>0.65860873113015095</v>
      </c>
    </row>
    <row r="23" spans="1:8" x14ac:dyDescent="0.25">
      <c r="A23" s="26"/>
      <c r="B23" s="21"/>
      <c r="C23" s="26"/>
      <c r="D23" s="27"/>
      <c r="E23" s="28"/>
      <c r="F23" s="27"/>
      <c r="G23" s="27"/>
      <c r="H23" s="28"/>
    </row>
    <row r="24" spans="1:8" x14ac:dyDescent="0.25">
      <c r="A24" s="97" t="s">
        <v>114</v>
      </c>
      <c r="B24" s="98"/>
      <c r="C24" s="98"/>
      <c r="D24" s="98"/>
      <c r="E24" s="98"/>
      <c r="F24" s="98"/>
      <c r="G24" s="98"/>
      <c r="H24" s="99"/>
    </row>
    <row r="25" spans="1:8" x14ac:dyDescent="0.25">
      <c r="A25" s="65" t="s">
        <v>7</v>
      </c>
      <c r="B25" s="65" t="s">
        <v>8</v>
      </c>
      <c r="C25" s="65" t="s">
        <v>9</v>
      </c>
      <c r="D25" s="65" t="s">
        <v>10</v>
      </c>
      <c r="E25" s="65" t="s">
        <v>115</v>
      </c>
      <c r="F25" s="65" t="s">
        <v>116</v>
      </c>
      <c r="G25" s="65" t="s">
        <v>100</v>
      </c>
      <c r="H25" s="31" t="s">
        <v>101</v>
      </c>
    </row>
    <row r="26" spans="1:8" x14ac:dyDescent="0.25">
      <c r="A26" s="32"/>
      <c r="B26" s="68"/>
      <c r="C26" s="34"/>
      <c r="D26" s="35"/>
      <c r="E26" s="36"/>
      <c r="F26" s="39"/>
      <c r="G26" s="6"/>
      <c r="H26" s="37"/>
    </row>
    <row r="27" spans="1:8" x14ac:dyDescent="0.25">
      <c r="A27" s="107" t="s">
        <v>117</v>
      </c>
      <c r="B27" s="108"/>
      <c r="C27" s="108"/>
      <c r="D27" s="108"/>
      <c r="E27" s="108"/>
      <c r="F27" s="109"/>
      <c r="G27" s="36">
        <v>0</v>
      </c>
      <c r="H27" s="37">
        <v>0</v>
      </c>
    </row>
    <row r="28" spans="1:8" ht="15" customHeight="1" x14ac:dyDescent="0.25">
      <c r="A28" s="26"/>
      <c r="B28" s="21"/>
      <c r="C28" s="26"/>
      <c r="D28" s="27"/>
      <c r="E28" s="28"/>
      <c r="F28" s="27"/>
      <c r="G28" s="27"/>
      <c r="H28" s="28"/>
    </row>
    <row r="29" spans="1:8" ht="15" customHeight="1" x14ac:dyDescent="0.25">
      <c r="A29" s="97" t="s">
        <v>118</v>
      </c>
      <c r="B29" s="98"/>
      <c r="C29" s="98"/>
      <c r="D29" s="98"/>
      <c r="E29" s="98"/>
      <c r="F29" s="98"/>
      <c r="G29" s="98"/>
      <c r="H29" s="99"/>
    </row>
    <row r="30" spans="1:8" ht="13.5" customHeight="1" x14ac:dyDescent="0.25">
      <c r="A30" s="65" t="s">
        <v>7</v>
      </c>
      <c r="B30" s="97" t="s">
        <v>8</v>
      </c>
      <c r="C30" s="99"/>
      <c r="D30" s="65" t="s">
        <v>119</v>
      </c>
      <c r="E30" s="65" t="s">
        <v>120</v>
      </c>
      <c r="F30" s="65" t="s">
        <v>99</v>
      </c>
      <c r="G30" s="65" t="s">
        <v>100</v>
      </c>
      <c r="H30" s="31" t="s">
        <v>101</v>
      </c>
    </row>
    <row r="31" spans="1:8" ht="27.75" customHeight="1" x14ac:dyDescent="0.25">
      <c r="A31" s="32" t="s">
        <v>156</v>
      </c>
      <c r="B31" s="110" t="s">
        <v>370</v>
      </c>
      <c r="C31" s="111"/>
      <c r="D31" s="36">
        <v>1</v>
      </c>
      <c r="E31" s="36">
        <v>4.29</v>
      </c>
      <c r="F31" s="35">
        <v>0.15</v>
      </c>
      <c r="G31" s="36">
        <f>+ROUND(F31*E31*D31,2)</f>
        <v>0.64</v>
      </c>
      <c r="H31" s="37">
        <f t="shared" ref="H31:H34" si="2">+G31/$H$36</f>
        <v>6.5279477764177895E-3</v>
      </c>
    </row>
    <row r="32" spans="1:8" x14ac:dyDescent="0.25">
      <c r="A32" s="32" t="s">
        <v>157</v>
      </c>
      <c r="B32" s="110" t="s">
        <v>213</v>
      </c>
      <c r="C32" s="111"/>
      <c r="D32" s="36">
        <v>2</v>
      </c>
      <c r="E32" s="36">
        <v>3.87</v>
      </c>
      <c r="F32" s="35">
        <v>1.5</v>
      </c>
      <c r="G32" s="36">
        <f>+ROUND(F32*E32*D32,2)</f>
        <v>11.61</v>
      </c>
      <c r="H32" s="37">
        <f t="shared" si="2"/>
        <v>0.11842105263157895</v>
      </c>
    </row>
    <row r="33" spans="1:8" x14ac:dyDescent="0.25">
      <c r="A33" s="32" t="s">
        <v>140</v>
      </c>
      <c r="B33" s="94" t="s">
        <v>135</v>
      </c>
      <c r="C33" s="94"/>
      <c r="D33" s="36">
        <v>3</v>
      </c>
      <c r="E33" s="36">
        <v>3.83</v>
      </c>
      <c r="F33" s="35">
        <v>1.5</v>
      </c>
      <c r="G33" s="36">
        <f>+ROUND(F33*E33*D33,2)</f>
        <v>17.239999999999998</v>
      </c>
      <c r="H33" s="37">
        <f t="shared" si="2"/>
        <v>0.17584659322725418</v>
      </c>
    </row>
    <row r="34" spans="1:8" x14ac:dyDescent="0.25">
      <c r="A34" s="91" t="s">
        <v>125</v>
      </c>
      <c r="B34" s="91"/>
      <c r="C34" s="91"/>
      <c r="D34" s="91"/>
      <c r="E34" s="91"/>
      <c r="F34" s="91"/>
      <c r="G34" s="36">
        <f>SUM(G31:G33)</f>
        <v>29.49</v>
      </c>
      <c r="H34" s="37">
        <f t="shared" si="2"/>
        <v>0.30079559363525094</v>
      </c>
    </row>
    <row r="35" spans="1:8" x14ac:dyDescent="0.25">
      <c r="A35" s="26"/>
      <c r="B35" s="21"/>
      <c r="C35" s="26"/>
      <c r="D35" s="27"/>
      <c r="E35" s="28"/>
      <c r="F35" s="27"/>
      <c r="G35" s="27"/>
      <c r="H35" s="28"/>
    </row>
    <row r="36" spans="1:8" x14ac:dyDescent="0.25">
      <c r="A36" s="92" t="s">
        <v>126</v>
      </c>
      <c r="B36" s="93"/>
      <c r="C36" s="93"/>
      <c r="D36" s="93"/>
      <c r="E36" s="93"/>
      <c r="F36" s="93"/>
      <c r="G36" s="41"/>
      <c r="H36" s="20">
        <f>+G34+G22+G13</f>
        <v>98.039999999999992</v>
      </c>
    </row>
    <row r="37" spans="1:8" x14ac:dyDescent="0.25">
      <c r="A37" s="40"/>
      <c r="B37" s="41"/>
      <c r="C37" s="41"/>
      <c r="D37" s="41"/>
      <c r="E37" s="41"/>
      <c r="F37" s="41"/>
      <c r="G37" s="41"/>
      <c r="H37" s="20"/>
    </row>
    <row r="38" spans="1:8" x14ac:dyDescent="0.25">
      <c r="A38" s="97" t="s">
        <v>127</v>
      </c>
      <c r="B38" s="98"/>
      <c r="C38" s="98"/>
      <c r="D38" s="98"/>
      <c r="E38" s="98"/>
      <c r="F38" s="98"/>
      <c r="G38" s="98"/>
      <c r="H38" s="99"/>
    </row>
    <row r="39" spans="1:8" x14ac:dyDescent="0.25">
      <c r="A39" s="105" t="s">
        <v>128</v>
      </c>
      <c r="B39" s="105"/>
      <c r="C39" s="105"/>
      <c r="D39" s="105"/>
      <c r="E39" s="105"/>
      <c r="F39" s="105"/>
      <c r="G39" s="78"/>
      <c r="H39" s="20">
        <f>+ROUND(H36*0.2,2)</f>
        <v>19.61</v>
      </c>
    </row>
    <row r="40" spans="1:8" x14ac:dyDescent="0.25">
      <c r="A40" s="26"/>
      <c r="B40" s="21"/>
      <c r="C40" s="26"/>
      <c r="D40" s="27"/>
      <c r="E40" s="28"/>
      <c r="F40" s="27"/>
      <c r="G40" s="27"/>
      <c r="H40" s="28"/>
    </row>
    <row r="41" spans="1:8" x14ac:dyDescent="0.25">
      <c r="A41" s="102" t="s">
        <v>129</v>
      </c>
      <c r="B41" s="103"/>
      <c r="C41" s="103"/>
      <c r="D41" s="103"/>
      <c r="E41" s="103"/>
      <c r="F41" s="103"/>
      <c r="G41" s="80"/>
      <c r="H41" s="43">
        <f>+H39+H36</f>
        <v>117.64999999999999</v>
      </c>
    </row>
    <row r="42" spans="1:8" x14ac:dyDescent="0.25">
      <c r="A42" s="44"/>
      <c r="B42" s="23"/>
      <c r="C42" s="24"/>
      <c r="D42" s="45"/>
      <c r="E42" s="25"/>
      <c r="F42" s="45"/>
      <c r="G42" s="45"/>
      <c r="H42" s="25"/>
    </row>
    <row r="43" spans="1:8" x14ac:dyDescent="0.25">
      <c r="A43" s="46" t="s">
        <v>90</v>
      </c>
      <c r="B43" s="1" t="str">
        <f>[1]!NumLetras(H41,"DÓLARES")</f>
        <v xml:space="preserve"> CIENTO DIECISIETE 65/100 </v>
      </c>
      <c r="C43" s="48"/>
      <c r="D43" s="49"/>
      <c r="E43" s="49"/>
      <c r="F43" s="49"/>
      <c r="G43" s="49"/>
      <c r="H43" s="49"/>
    </row>
  </sheetData>
  <sheetProtection formatCells="0" formatColumns="0" formatRows="0" insertColumns="0" insertRows="0" insertHyperlinks="0" deleteColumns="0" deleteRows="0" sort="0" autoFilter="0" pivotTables="0"/>
  <mergeCells count="23">
    <mergeCell ref="A41:F41"/>
    <mergeCell ref="B30:C30"/>
    <mergeCell ref="A24:H24"/>
    <mergeCell ref="A27:F27"/>
    <mergeCell ref="A29:H29"/>
    <mergeCell ref="A34:F34"/>
    <mergeCell ref="A36:F36"/>
    <mergeCell ref="A38:H38"/>
    <mergeCell ref="B31:C31"/>
    <mergeCell ref="A22:F22"/>
    <mergeCell ref="A39:F39"/>
    <mergeCell ref="B32:C32"/>
    <mergeCell ref="B33:C33"/>
    <mergeCell ref="A1:H1"/>
    <mergeCell ref="B3:H3"/>
    <mergeCell ref="B4:H4"/>
    <mergeCell ref="B5:H5"/>
    <mergeCell ref="B2:D2"/>
    <mergeCell ref="A7:H7"/>
    <mergeCell ref="A9:H9"/>
    <mergeCell ref="A13:F13"/>
    <mergeCell ref="A15:H15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topLeftCell="A19" workbookViewId="0">
      <selection activeCell="H30" sqref="H30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7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23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18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2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65" t="s">
        <v>7</v>
      </c>
      <c r="B10" s="65" t="s">
        <v>8</v>
      </c>
      <c r="C10" s="65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68" t="s">
        <v>139</v>
      </c>
      <c r="C11" s="34" t="s">
        <v>35</v>
      </c>
      <c r="D11" s="35">
        <v>2</v>
      </c>
      <c r="E11" s="36">
        <v>0.2</v>
      </c>
      <c r="F11" s="35">
        <v>0.8</v>
      </c>
      <c r="G11" s="36">
        <v>0.32</v>
      </c>
      <c r="H11" s="37">
        <f>+G11/$H$34</f>
        <v>2.3805981252789767E-3</v>
      </c>
    </row>
    <row r="12" spans="1:8" s="1" customFormat="1" ht="15" customHeight="1" x14ac:dyDescent="0.2">
      <c r="A12" s="32" t="s">
        <v>158</v>
      </c>
      <c r="B12" s="68" t="s">
        <v>159</v>
      </c>
      <c r="C12" s="34" t="s">
        <v>35</v>
      </c>
      <c r="D12" s="35">
        <v>1</v>
      </c>
      <c r="E12" s="36">
        <v>1</v>
      </c>
      <c r="F12" s="35">
        <v>0.4</v>
      </c>
      <c r="G12" s="36">
        <v>0.4</v>
      </c>
      <c r="H12" s="37">
        <f t="shared" ref="H12:H13" si="0">+G12/$H$34</f>
        <v>2.9757476565987211E-3</v>
      </c>
    </row>
    <row r="13" spans="1:8" s="1" customFormat="1" ht="15" customHeight="1" x14ac:dyDescent="0.2">
      <c r="A13" s="91" t="s">
        <v>109</v>
      </c>
      <c r="B13" s="91"/>
      <c r="C13" s="91"/>
      <c r="D13" s="91"/>
      <c r="E13" s="91"/>
      <c r="F13" s="91"/>
      <c r="G13" s="36">
        <f>SUM(G11:G12)</f>
        <v>0.72</v>
      </c>
      <c r="H13" s="37">
        <f t="shared" si="0"/>
        <v>5.3563457818776973E-3</v>
      </c>
    </row>
    <row r="14" spans="1:8" s="1" customFormat="1" ht="15" customHeight="1" x14ac:dyDescent="0.2">
      <c r="A14" s="26"/>
      <c r="B14" s="21"/>
      <c r="C14" s="26"/>
      <c r="D14" s="27"/>
      <c r="E14" s="28"/>
      <c r="F14" s="27"/>
      <c r="G14" s="27"/>
      <c r="H14" s="28"/>
    </row>
    <row r="15" spans="1:8" s="1" customFormat="1" ht="15" customHeight="1" x14ac:dyDescent="0.2">
      <c r="A15" s="100" t="s">
        <v>110</v>
      </c>
      <c r="B15" s="100"/>
      <c r="C15" s="100"/>
      <c r="D15" s="100"/>
      <c r="E15" s="100"/>
      <c r="F15" s="100"/>
      <c r="G15" s="100"/>
      <c r="H15" s="100"/>
    </row>
    <row r="16" spans="1:8" s="1" customFormat="1" ht="15" customHeight="1" x14ac:dyDescent="0.2">
      <c r="A16" s="65" t="s">
        <v>7</v>
      </c>
      <c r="B16" s="65" t="s">
        <v>8</v>
      </c>
      <c r="C16" s="65" t="s">
        <v>9</v>
      </c>
      <c r="D16" s="30" t="s">
        <v>10</v>
      </c>
      <c r="E16" s="31" t="s">
        <v>98</v>
      </c>
      <c r="F16" s="38"/>
      <c r="G16" s="31" t="s">
        <v>100</v>
      </c>
      <c r="H16" s="31" t="s">
        <v>101</v>
      </c>
    </row>
    <row r="17" spans="1:8" s="1" customFormat="1" ht="36" x14ac:dyDescent="0.2">
      <c r="A17" s="32" t="s">
        <v>154</v>
      </c>
      <c r="B17" s="68" t="s">
        <v>155</v>
      </c>
      <c r="C17" s="34" t="s">
        <v>58</v>
      </c>
      <c r="D17" s="35">
        <v>0.25</v>
      </c>
      <c r="E17" s="36">
        <v>1.08</v>
      </c>
      <c r="F17" s="38"/>
      <c r="G17" s="36">
        <v>0.27</v>
      </c>
      <c r="H17" s="37">
        <f t="shared" ref="H17:H19" si="1">+G17/$H$34</f>
        <v>2.0086296682041366E-3</v>
      </c>
    </row>
    <row r="18" spans="1:8" s="1" customFormat="1" ht="36" x14ac:dyDescent="0.2">
      <c r="A18" s="50" t="s">
        <v>160</v>
      </c>
      <c r="B18" s="68" t="s">
        <v>161</v>
      </c>
      <c r="C18" s="34" t="s">
        <v>18</v>
      </c>
      <c r="D18" s="35">
        <v>1</v>
      </c>
      <c r="E18" s="36">
        <v>102</v>
      </c>
      <c r="F18" s="38"/>
      <c r="G18" s="36">
        <v>102</v>
      </c>
      <c r="H18" s="37">
        <f t="shared" si="1"/>
        <v>0.75881565243267379</v>
      </c>
    </row>
    <row r="19" spans="1:8" s="1" customFormat="1" ht="15" customHeight="1" x14ac:dyDescent="0.2">
      <c r="A19" s="91" t="s">
        <v>113</v>
      </c>
      <c r="B19" s="91"/>
      <c r="C19" s="91"/>
      <c r="D19" s="91"/>
      <c r="E19" s="91"/>
      <c r="F19" s="91"/>
      <c r="G19" s="36">
        <f>SUM(G17:G18)</f>
        <v>102.27</v>
      </c>
      <c r="H19" s="37">
        <f t="shared" si="1"/>
        <v>0.76082428210087794</v>
      </c>
    </row>
    <row r="20" spans="1:8" s="1" customFormat="1" ht="15" customHeight="1" x14ac:dyDescent="0.2">
      <c r="A20" s="26"/>
      <c r="B20" s="21"/>
      <c r="C20" s="26"/>
      <c r="D20" s="27"/>
      <c r="E20" s="28"/>
      <c r="F20" s="27"/>
      <c r="G20" s="27"/>
      <c r="H20" s="28"/>
    </row>
    <row r="21" spans="1:8" s="1" customFormat="1" ht="15" customHeight="1" x14ac:dyDescent="0.2">
      <c r="A21" s="100" t="s">
        <v>114</v>
      </c>
      <c r="B21" s="100"/>
      <c r="C21" s="100"/>
      <c r="D21" s="100"/>
      <c r="E21" s="100"/>
      <c r="F21" s="100"/>
      <c r="G21" s="100"/>
      <c r="H21" s="100"/>
    </row>
    <row r="22" spans="1:8" s="1" customFormat="1" ht="15" customHeight="1" x14ac:dyDescent="0.2">
      <c r="A22" s="65" t="s">
        <v>7</v>
      </c>
      <c r="B22" s="65" t="s">
        <v>8</v>
      </c>
      <c r="C22" s="65" t="s">
        <v>9</v>
      </c>
      <c r="D22" s="65" t="s">
        <v>10</v>
      </c>
      <c r="E22" s="65" t="s">
        <v>115</v>
      </c>
      <c r="F22" s="65" t="s">
        <v>116</v>
      </c>
      <c r="G22" s="65" t="s">
        <v>100</v>
      </c>
      <c r="H22" s="31" t="s">
        <v>101</v>
      </c>
    </row>
    <row r="23" spans="1:8" s="1" customFormat="1" ht="15" customHeight="1" x14ac:dyDescent="0.2">
      <c r="A23" s="32"/>
      <c r="B23" s="68"/>
      <c r="C23" s="34"/>
      <c r="D23" s="35"/>
      <c r="E23" s="36"/>
      <c r="F23" s="39"/>
      <c r="G23" s="6"/>
      <c r="H23" s="37"/>
    </row>
    <row r="24" spans="1:8" s="1" customFormat="1" ht="15" customHeight="1" x14ac:dyDescent="0.2">
      <c r="A24" s="91" t="s">
        <v>117</v>
      </c>
      <c r="B24" s="104"/>
      <c r="C24" s="104"/>
      <c r="D24" s="104"/>
      <c r="E24" s="104"/>
      <c r="F24" s="104"/>
      <c r="G24" s="36">
        <v>0</v>
      </c>
      <c r="H24" s="37">
        <v>0</v>
      </c>
    </row>
    <row r="25" spans="1:8" s="1" customFormat="1" ht="15" customHeight="1" x14ac:dyDescent="0.2">
      <c r="A25" s="26"/>
      <c r="B25" s="21"/>
      <c r="C25" s="26"/>
      <c r="D25" s="27"/>
      <c r="E25" s="28"/>
      <c r="F25" s="27"/>
      <c r="G25" s="27"/>
      <c r="H25" s="28"/>
    </row>
    <row r="26" spans="1:8" s="1" customFormat="1" ht="15" customHeight="1" x14ac:dyDescent="0.2">
      <c r="A26" s="100" t="s">
        <v>118</v>
      </c>
      <c r="B26" s="100"/>
      <c r="C26" s="100"/>
      <c r="D26" s="100"/>
      <c r="E26" s="100"/>
      <c r="F26" s="100"/>
      <c r="G26" s="100"/>
      <c r="H26" s="100"/>
    </row>
    <row r="27" spans="1:8" s="1" customFormat="1" ht="13.5" customHeight="1" x14ac:dyDescent="0.2">
      <c r="A27" s="65" t="s">
        <v>7</v>
      </c>
      <c r="B27" s="100" t="s">
        <v>8</v>
      </c>
      <c r="C27" s="100"/>
      <c r="D27" s="65" t="s">
        <v>119</v>
      </c>
      <c r="E27" s="65" t="s">
        <v>120</v>
      </c>
      <c r="F27" s="65" t="s">
        <v>99</v>
      </c>
      <c r="G27" s="65" t="s">
        <v>100</v>
      </c>
      <c r="H27" s="31" t="s">
        <v>101</v>
      </c>
    </row>
    <row r="28" spans="1:8" s="1" customFormat="1" ht="12.75" customHeight="1" x14ac:dyDescent="0.2">
      <c r="A28" s="32" t="s">
        <v>141</v>
      </c>
      <c r="B28" s="94" t="s">
        <v>369</v>
      </c>
      <c r="C28" s="94"/>
      <c r="D28" s="36">
        <v>1</v>
      </c>
      <c r="E28" s="36">
        <v>4.09</v>
      </c>
      <c r="F28" s="35">
        <v>0.08</v>
      </c>
      <c r="G28" s="36">
        <f>+ROUND(F28*E28*D28,2)</f>
        <v>0.33</v>
      </c>
      <c r="H28" s="37">
        <f t="shared" ref="H28:H32" si="2">+G28/$H$34</f>
        <v>2.4549918166939448E-3</v>
      </c>
    </row>
    <row r="29" spans="1:8" s="1" customFormat="1" ht="21.75" customHeight="1" x14ac:dyDescent="0.2">
      <c r="A29" s="32" t="s">
        <v>156</v>
      </c>
      <c r="B29" s="94" t="s">
        <v>370</v>
      </c>
      <c r="C29" s="94"/>
      <c r="D29" s="36">
        <v>1</v>
      </c>
      <c r="E29" s="36">
        <v>4.29</v>
      </c>
      <c r="F29" s="35">
        <v>0.08</v>
      </c>
      <c r="G29" s="36">
        <f>+ROUND(F29*E29*D29,2)</f>
        <v>0.34</v>
      </c>
      <c r="H29" s="37">
        <f t="shared" si="2"/>
        <v>2.5293855081089129E-3</v>
      </c>
    </row>
    <row r="30" spans="1:8" s="1" customFormat="1" ht="15" customHeight="1" x14ac:dyDescent="0.2">
      <c r="A30" s="32" t="s">
        <v>157</v>
      </c>
      <c r="B30" s="94" t="s">
        <v>396</v>
      </c>
      <c r="C30" s="94"/>
      <c r="D30" s="36">
        <v>4</v>
      </c>
      <c r="E30" s="36">
        <v>3.87</v>
      </c>
      <c r="F30" s="35">
        <v>0.8</v>
      </c>
      <c r="G30" s="36">
        <f>+ROUND(F30*E30*D30,2)</f>
        <v>12.38</v>
      </c>
      <c r="H30" s="37">
        <f t="shared" si="2"/>
        <v>9.2099389971730408E-2</v>
      </c>
    </row>
    <row r="31" spans="1:8" s="1" customFormat="1" ht="15" customHeight="1" x14ac:dyDescent="0.2">
      <c r="A31" s="32" t="s">
        <v>140</v>
      </c>
      <c r="B31" s="94" t="s">
        <v>135</v>
      </c>
      <c r="C31" s="94"/>
      <c r="D31" s="36">
        <v>6</v>
      </c>
      <c r="E31" s="36">
        <v>3.83</v>
      </c>
      <c r="F31" s="35">
        <v>0.8</v>
      </c>
      <c r="G31" s="36">
        <f>+ROUND(F31*E31*D31,2)</f>
        <v>18.38</v>
      </c>
      <c r="H31" s="37">
        <f t="shared" si="2"/>
        <v>0.1367356048207112</v>
      </c>
    </row>
    <row r="32" spans="1:8" s="1" customFormat="1" ht="15" customHeight="1" x14ac:dyDescent="0.2">
      <c r="A32" s="91" t="s">
        <v>125</v>
      </c>
      <c r="B32" s="91"/>
      <c r="C32" s="91"/>
      <c r="D32" s="91"/>
      <c r="E32" s="91"/>
      <c r="F32" s="91"/>
      <c r="G32" s="36">
        <f>SUM(G28:G31)</f>
        <v>31.43</v>
      </c>
      <c r="H32" s="37">
        <f t="shared" si="2"/>
        <v>0.23381937211724449</v>
      </c>
    </row>
    <row r="33" spans="1:8" s="1" customFormat="1" ht="12" x14ac:dyDescent="0.2">
      <c r="A33" s="26"/>
      <c r="B33" s="21"/>
      <c r="C33" s="26"/>
      <c r="D33" s="27"/>
      <c r="E33" s="28"/>
      <c r="F33" s="27"/>
      <c r="G33" s="27"/>
      <c r="H33" s="28"/>
    </row>
    <row r="34" spans="1:8" s="1" customFormat="1" ht="12" x14ac:dyDescent="0.2">
      <c r="A34" s="92" t="s">
        <v>126</v>
      </c>
      <c r="B34" s="93"/>
      <c r="C34" s="93"/>
      <c r="D34" s="93"/>
      <c r="E34" s="93"/>
      <c r="F34" s="93"/>
      <c r="G34" s="67"/>
      <c r="H34" s="20">
        <f>+G32+G19+G13</f>
        <v>134.41999999999999</v>
      </c>
    </row>
    <row r="35" spans="1:8" s="1" customFormat="1" ht="12" x14ac:dyDescent="0.2">
      <c r="A35" s="66"/>
      <c r="B35" s="67"/>
      <c r="C35" s="67"/>
      <c r="D35" s="67"/>
      <c r="E35" s="67"/>
      <c r="F35" s="67"/>
      <c r="G35" s="67"/>
      <c r="H35" s="20"/>
    </row>
    <row r="36" spans="1:8" s="1" customFormat="1" ht="12" x14ac:dyDescent="0.2">
      <c r="A36" s="97" t="s">
        <v>127</v>
      </c>
      <c r="B36" s="98"/>
      <c r="C36" s="98"/>
      <c r="D36" s="98"/>
      <c r="E36" s="98"/>
      <c r="F36" s="98"/>
      <c r="G36" s="98"/>
      <c r="H36" s="99"/>
    </row>
    <row r="37" spans="1:8" s="1" customFormat="1" ht="12" x14ac:dyDescent="0.2">
      <c r="A37" s="105" t="s">
        <v>128</v>
      </c>
      <c r="B37" s="105"/>
      <c r="C37" s="105"/>
      <c r="D37" s="105"/>
      <c r="E37" s="105"/>
      <c r="F37" s="105"/>
      <c r="G37" s="78"/>
      <c r="H37" s="20">
        <f>+ROUND(H34*0.2,2)</f>
        <v>26.88</v>
      </c>
    </row>
    <row r="38" spans="1:8" s="1" customFormat="1" ht="12" x14ac:dyDescent="0.2">
      <c r="A38" s="26"/>
      <c r="B38" s="21"/>
      <c r="C38" s="26"/>
      <c r="D38" s="27"/>
      <c r="E38" s="28"/>
      <c r="F38" s="27"/>
      <c r="G38" s="27"/>
      <c r="H38" s="28"/>
    </row>
    <row r="39" spans="1:8" s="1" customFormat="1" ht="12" x14ac:dyDescent="0.2">
      <c r="A39" s="102" t="s">
        <v>129</v>
      </c>
      <c r="B39" s="103"/>
      <c r="C39" s="103"/>
      <c r="D39" s="103"/>
      <c r="E39" s="103"/>
      <c r="F39" s="103"/>
      <c r="G39" s="80"/>
      <c r="H39" s="43">
        <f>+H37+H34</f>
        <v>161.29999999999998</v>
      </c>
    </row>
    <row r="40" spans="1:8" s="1" customFormat="1" ht="12" x14ac:dyDescent="0.2">
      <c r="A40" s="44"/>
      <c r="B40" s="23"/>
      <c r="C40" s="24"/>
      <c r="D40" s="45"/>
      <c r="E40" s="25"/>
      <c r="F40" s="45"/>
      <c r="G40" s="45"/>
      <c r="H40" s="25"/>
    </row>
    <row r="41" spans="1:8" s="1" customFormat="1" ht="12" x14ac:dyDescent="0.2">
      <c r="A41" s="46" t="s">
        <v>90</v>
      </c>
      <c r="B41" s="1" t="str">
        <f>[1]!NumLetras(H39,"DÓLARES")</f>
        <v xml:space="preserve"> CIENTO SESENTA Y UN 30/100 </v>
      </c>
      <c r="C41" s="48"/>
      <c r="D41" s="49"/>
      <c r="E41" s="49"/>
      <c r="F41" s="49"/>
      <c r="G41" s="49"/>
      <c r="H41" s="49"/>
    </row>
  </sheetData>
  <sheetProtection formatCells="0" formatColumns="0" formatRows="0" insertColumns="0" insertRows="0" insertHyperlinks="0" deleteColumns="0" deleteRows="0" sort="0" autoFilter="0" pivotTables="0"/>
  <mergeCells count="24">
    <mergeCell ref="A39:F39"/>
    <mergeCell ref="A24:F24"/>
    <mergeCell ref="A26:H26"/>
    <mergeCell ref="B27:C27"/>
    <mergeCell ref="B28:C28"/>
    <mergeCell ref="B29:C29"/>
    <mergeCell ref="B30:C30"/>
    <mergeCell ref="B31:C31"/>
    <mergeCell ref="A32:F32"/>
    <mergeCell ref="A34:F34"/>
    <mergeCell ref="A36:H36"/>
    <mergeCell ref="A37:F37"/>
    <mergeCell ref="A21:H21"/>
    <mergeCell ref="A1:H1"/>
    <mergeCell ref="B2:D2"/>
    <mergeCell ref="F2:H2"/>
    <mergeCell ref="B3:H3"/>
    <mergeCell ref="B4:H4"/>
    <mergeCell ref="B5:H5"/>
    <mergeCell ref="A7:H7"/>
    <mergeCell ref="A9:H9"/>
    <mergeCell ref="A13:F13"/>
    <mergeCell ref="A15:H15"/>
    <mergeCell ref="A19:F19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topLeftCell="A21" workbookViewId="0">
      <selection activeCell="H28" sqref="H28"/>
    </sheetView>
  </sheetViews>
  <sheetFormatPr baseColWidth="10" defaultColWidth="11.42578125" defaultRowHeight="15" x14ac:dyDescent="0.25"/>
  <cols>
    <col min="1" max="1" width="8.42578125" style="1" customWidth="1"/>
    <col min="2" max="2" width="18.7109375" style="1" customWidth="1"/>
    <col min="3" max="3" width="9.5703125" style="1" customWidth="1"/>
    <col min="4" max="4" width="11.42578125" style="1"/>
    <col min="5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256" width="11.42578125" style="1"/>
  </cols>
  <sheetData>
    <row r="1" spans="1:8" x14ac:dyDescent="0.25">
      <c r="A1" s="95" t="s">
        <v>91</v>
      </c>
      <c r="B1" s="95"/>
      <c r="C1" s="95"/>
      <c r="D1" s="95"/>
      <c r="E1" s="95"/>
      <c r="F1" s="95"/>
      <c r="G1" s="95"/>
      <c r="H1" s="95"/>
    </row>
    <row r="2" spans="1:8" x14ac:dyDescent="0.25">
      <c r="A2" s="21"/>
      <c r="B2" s="96"/>
      <c r="C2" s="96"/>
      <c r="D2" s="96"/>
      <c r="E2" s="21"/>
      <c r="F2" s="101"/>
      <c r="G2" s="101"/>
      <c r="H2" s="101"/>
    </row>
    <row r="3" spans="1:8" x14ac:dyDescent="0.25">
      <c r="A3" s="21" t="s">
        <v>92</v>
      </c>
      <c r="B3" s="96">
        <v>8</v>
      </c>
      <c r="C3" s="96"/>
      <c r="D3" s="96"/>
      <c r="E3" s="96"/>
      <c r="F3" s="96"/>
      <c r="G3" s="96"/>
      <c r="H3" s="96"/>
    </row>
    <row r="4" spans="1:8" x14ac:dyDescent="0.25">
      <c r="A4" s="21" t="s">
        <v>93</v>
      </c>
      <c r="B4" s="96" t="s">
        <v>24</v>
      </c>
      <c r="C4" s="96"/>
      <c r="D4" s="96"/>
      <c r="E4" s="96"/>
      <c r="F4" s="96"/>
      <c r="G4" s="96"/>
      <c r="H4" s="96"/>
    </row>
    <row r="5" spans="1:8" x14ac:dyDescent="0.25">
      <c r="A5" s="21" t="s">
        <v>94</v>
      </c>
      <c r="B5" s="96" t="s">
        <v>16</v>
      </c>
      <c r="C5" s="96"/>
      <c r="D5" s="96"/>
      <c r="E5" s="96"/>
      <c r="F5" s="96"/>
      <c r="G5" s="96"/>
      <c r="H5" s="96"/>
    </row>
    <row r="6" spans="1:8" x14ac:dyDescent="0.25">
      <c r="A6" s="22"/>
      <c r="B6" s="23" t="s">
        <v>95</v>
      </c>
      <c r="C6" s="24"/>
      <c r="D6" s="25"/>
      <c r="E6" s="25"/>
      <c r="F6" s="25"/>
      <c r="G6" s="25"/>
      <c r="H6" s="25"/>
    </row>
    <row r="7" spans="1:8" x14ac:dyDescent="0.25">
      <c r="A7" s="97" t="s">
        <v>96</v>
      </c>
      <c r="B7" s="98"/>
      <c r="C7" s="98"/>
      <c r="D7" s="98"/>
      <c r="E7" s="98"/>
      <c r="F7" s="98"/>
      <c r="G7" s="98"/>
      <c r="H7" s="99"/>
    </row>
    <row r="8" spans="1:8" x14ac:dyDescent="0.25">
      <c r="A8" s="26"/>
      <c r="B8" s="21"/>
      <c r="C8" s="26"/>
      <c r="D8" s="27"/>
      <c r="E8" s="28"/>
      <c r="F8" s="27"/>
      <c r="G8" s="27"/>
      <c r="H8" s="28"/>
    </row>
    <row r="9" spans="1:8" x14ac:dyDescent="0.25">
      <c r="A9" s="100" t="s">
        <v>97</v>
      </c>
      <c r="B9" s="100"/>
      <c r="C9" s="100"/>
      <c r="D9" s="100"/>
      <c r="E9" s="100"/>
      <c r="F9" s="100"/>
      <c r="G9" s="100"/>
      <c r="H9" s="100"/>
    </row>
    <row r="10" spans="1:8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31" t="s">
        <v>98</v>
      </c>
      <c r="F10" s="30" t="s">
        <v>99</v>
      </c>
      <c r="G10" s="31" t="s">
        <v>100</v>
      </c>
      <c r="H10" s="31" t="s">
        <v>101</v>
      </c>
    </row>
    <row r="11" spans="1:8" x14ac:dyDescent="0.25">
      <c r="A11" s="32" t="s">
        <v>138</v>
      </c>
      <c r="B11" s="33" t="s">
        <v>139</v>
      </c>
      <c r="C11" s="34" t="s">
        <v>35</v>
      </c>
      <c r="D11" s="35">
        <v>3</v>
      </c>
      <c r="E11" s="36">
        <v>0.2</v>
      </c>
      <c r="F11" s="35">
        <v>0.2</v>
      </c>
      <c r="G11" s="36">
        <v>0.12</v>
      </c>
      <c r="H11" s="37">
        <f>+G11/$H$32</f>
        <v>1.4457831325301207E-2</v>
      </c>
    </row>
    <row r="12" spans="1:8" x14ac:dyDescent="0.25">
      <c r="A12" s="91" t="s">
        <v>109</v>
      </c>
      <c r="B12" s="91"/>
      <c r="C12" s="91"/>
      <c r="D12" s="91"/>
      <c r="E12" s="91"/>
      <c r="F12" s="91"/>
      <c r="G12" s="36">
        <v>0.12</v>
      </c>
      <c r="H12" s="37">
        <f>+G12/$H$32</f>
        <v>1.4457831325301207E-2</v>
      </c>
    </row>
    <row r="13" spans="1:8" x14ac:dyDescent="0.25">
      <c r="A13" s="26"/>
      <c r="B13" s="21"/>
      <c r="C13" s="26"/>
      <c r="D13" s="27"/>
      <c r="E13" s="28"/>
      <c r="F13" s="27"/>
      <c r="G13" s="27"/>
      <c r="H13" s="28"/>
    </row>
    <row r="14" spans="1:8" x14ac:dyDescent="0.25">
      <c r="A14" s="100" t="s">
        <v>110</v>
      </c>
      <c r="B14" s="100"/>
      <c r="C14" s="100"/>
      <c r="D14" s="100"/>
      <c r="E14" s="100"/>
      <c r="F14" s="100"/>
      <c r="G14" s="100"/>
      <c r="H14" s="100"/>
    </row>
    <row r="15" spans="1:8" x14ac:dyDescent="0.25">
      <c r="A15" s="29" t="s">
        <v>7</v>
      </c>
      <c r="B15" s="29" t="s">
        <v>8</v>
      </c>
      <c r="C15" s="29" t="s">
        <v>9</v>
      </c>
      <c r="D15" s="30" t="s">
        <v>10</v>
      </c>
      <c r="E15" s="31" t="s">
        <v>98</v>
      </c>
      <c r="F15" s="38"/>
      <c r="G15" s="31" t="s">
        <v>100</v>
      </c>
      <c r="H15" s="31" t="s">
        <v>101</v>
      </c>
    </row>
    <row r="16" spans="1:8" ht="24" x14ac:dyDescent="0.25">
      <c r="A16" s="32" t="s">
        <v>111</v>
      </c>
      <c r="B16" s="33" t="s">
        <v>112</v>
      </c>
      <c r="C16" s="34" t="s">
        <v>81</v>
      </c>
      <c r="D16" s="35">
        <v>1</v>
      </c>
      <c r="E16" s="36">
        <v>1.2</v>
      </c>
      <c r="F16" s="38"/>
      <c r="G16" s="36">
        <v>1.2</v>
      </c>
      <c r="H16" s="37">
        <f t="shared" ref="H16:H18" si="0">+G16/$H$32</f>
        <v>0.14457831325301207</v>
      </c>
    </row>
    <row r="17" spans="1:8" x14ac:dyDescent="0.25">
      <c r="A17" s="50" t="s">
        <v>162</v>
      </c>
      <c r="B17" s="33" t="s">
        <v>376</v>
      </c>
      <c r="C17" s="34" t="s">
        <v>16</v>
      </c>
      <c r="D17" s="35">
        <v>1</v>
      </c>
      <c r="E17" s="36">
        <v>4.5</v>
      </c>
      <c r="F17" s="38"/>
      <c r="G17" s="36">
        <v>4.5</v>
      </c>
      <c r="H17" s="37">
        <f t="shared" si="0"/>
        <v>0.54216867469879526</v>
      </c>
    </row>
    <row r="18" spans="1:8" x14ac:dyDescent="0.25">
      <c r="A18" s="91" t="s">
        <v>113</v>
      </c>
      <c r="B18" s="91"/>
      <c r="C18" s="91"/>
      <c r="D18" s="91"/>
      <c r="E18" s="91"/>
      <c r="F18" s="91"/>
      <c r="G18" s="36">
        <v>5.7</v>
      </c>
      <c r="H18" s="37">
        <f t="shared" si="0"/>
        <v>0.68674698795180733</v>
      </c>
    </row>
    <row r="19" spans="1:8" x14ac:dyDescent="0.25">
      <c r="A19" s="26"/>
      <c r="B19" s="21"/>
      <c r="C19" s="26"/>
      <c r="D19" s="27"/>
      <c r="E19" s="28"/>
      <c r="F19" s="27"/>
      <c r="G19" s="27"/>
      <c r="H19" s="28"/>
    </row>
    <row r="20" spans="1:8" x14ac:dyDescent="0.25">
      <c r="A20" s="100" t="s">
        <v>114</v>
      </c>
      <c r="B20" s="100"/>
      <c r="C20" s="100"/>
      <c r="D20" s="100"/>
      <c r="E20" s="100"/>
      <c r="F20" s="100"/>
      <c r="G20" s="100"/>
      <c r="H20" s="100"/>
    </row>
    <row r="21" spans="1:8" x14ac:dyDescent="0.25">
      <c r="A21" s="29" t="s">
        <v>7</v>
      </c>
      <c r="B21" s="29" t="s">
        <v>8</v>
      </c>
      <c r="C21" s="29" t="s">
        <v>9</v>
      </c>
      <c r="D21" s="29" t="s">
        <v>10</v>
      </c>
      <c r="E21" s="29" t="s">
        <v>115</v>
      </c>
      <c r="F21" s="29" t="s">
        <v>116</v>
      </c>
      <c r="G21" s="29" t="s">
        <v>100</v>
      </c>
      <c r="H21" s="31" t="s">
        <v>101</v>
      </c>
    </row>
    <row r="22" spans="1:8" x14ac:dyDescent="0.25">
      <c r="A22" s="32"/>
      <c r="B22" s="33"/>
      <c r="C22" s="34"/>
      <c r="D22" s="35"/>
      <c r="E22" s="36"/>
      <c r="F22" s="39"/>
      <c r="G22" s="6"/>
      <c r="H22" s="37"/>
    </row>
    <row r="23" spans="1:8" x14ac:dyDescent="0.25">
      <c r="A23" s="91" t="s">
        <v>117</v>
      </c>
      <c r="B23" s="104"/>
      <c r="C23" s="104"/>
      <c r="D23" s="104"/>
      <c r="E23" s="104"/>
      <c r="F23" s="104"/>
      <c r="G23" s="36">
        <v>0</v>
      </c>
      <c r="H23" s="37">
        <v>0</v>
      </c>
    </row>
    <row r="24" spans="1:8" x14ac:dyDescent="0.25">
      <c r="A24" s="26"/>
      <c r="B24" s="21"/>
      <c r="C24" s="26"/>
      <c r="D24" s="27"/>
      <c r="E24" s="28"/>
      <c r="F24" s="27"/>
      <c r="G24" s="27"/>
      <c r="H24" s="28"/>
    </row>
    <row r="25" spans="1:8" x14ac:dyDescent="0.25">
      <c r="A25" s="100" t="s">
        <v>118</v>
      </c>
      <c r="B25" s="100"/>
      <c r="C25" s="100"/>
      <c r="D25" s="100"/>
      <c r="E25" s="100"/>
      <c r="F25" s="100"/>
      <c r="G25" s="100"/>
      <c r="H25" s="100"/>
    </row>
    <row r="26" spans="1:8" ht="13.5" customHeight="1" x14ac:dyDescent="0.25">
      <c r="A26" s="29" t="s">
        <v>7</v>
      </c>
      <c r="B26" s="100" t="s">
        <v>8</v>
      </c>
      <c r="C26" s="100"/>
      <c r="D26" s="29" t="s">
        <v>119</v>
      </c>
      <c r="E26" s="29" t="s">
        <v>120</v>
      </c>
      <c r="F26" s="29" t="s">
        <v>99</v>
      </c>
      <c r="G26" s="29" t="s">
        <v>100</v>
      </c>
      <c r="H26" s="31" t="s">
        <v>101</v>
      </c>
    </row>
    <row r="27" spans="1:8" ht="12.75" customHeight="1" x14ac:dyDescent="0.25">
      <c r="A27" s="32" t="s">
        <v>140</v>
      </c>
      <c r="B27" s="94" t="s">
        <v>135</v>
      </c>
      <c r="C27" s="94"/>
      <c r="D27" s="36">
        <v>2</v>
      </c>
      <c r="E27" s="36">
        <v>3.83</v>
      </c>
      <c r="F27" s="35">
        <v>0.2</v>
      </c>
      <c r="G27" s="36">
        <f>+ROUND(F27*E27*D27,2)</f>
        <v>1.53</v>
      </c>
      <c r="H27" s="37">
        <f t="shared" ref="H27:H30" si="1">+G27/$H$32</f>
        <v>0.18433734939759039</v>
      </c>
    </row>
    <row r="28" spans="1:8" ht="24" customHeight="1" x14ac:dyDescent="0.25">
      <c r="A28" s="32" t="s">
        <v>156</v>
      </c>
      <c r="B28" s="94" t="s">
        <v>370</v>
      </c>
      <c r="C28" s="94"/>
      <c r="D28" s="36">
        <v>1</v>
      </c>
      <c r="E28" s="36">
        <v>4.29</v>
      </c>
      <c r="F28" s="35">
        <v>0.2</v>
      </c>
      <c r="G28" s="36">
        <f>+ROUND(F28*E28*D28,2)</f>
        <v>0.86</v>
      </c>
      <c r="H28" s="37">
        <f t="shared" si="1"/>
        <v>0.10361445783132531</v>
      </c>
    </row>
    <row r="29" spans="1:8" x14ac:dyDescent="0.25">
      <c r="A29" s="32" t="s">
        <v>164</v>
      </c>
      <c r="B29" s="94" t="s">
        <v>229</v>
      </c>
      <c r="C29" s="94"/>
      <c r="D29" s="36">
        <v>1</v>
      </c>
      <c r="E29" s="36">
        <v>4.3</v>
      </c>
      <c r="F29" s="35">
        <v>0.02</v>
      </c>
      <c r="G29" s="36">
        <f>+ROUND(F29*E29*D29,2)</f>
        <v>0.09</v>
      </c>
      <c r="H29" s="37">
        <f t="shared" si="1"/>
        <v>1.0843373493975905E-2</v>
      </c>
    </row>
    <row r="30" spans="1:8" x14ac:dyDescent="0.25">
      <c r="A30" s="91" t="s">
        <v>125</v>
      </c>
      <c r="B30" s="91"/>
      <c r="C30" s="91"/>
      <c r="D30" s="91"/>
      <c r="E30" s="91"/>
      <c r="F30" s="91"/>
      <c r="G30" s="36">
        <f>SUM(G27:G29)</f>
        <v>2.48</v>
      </c>
      <c r="H30" s="37">
        <f t="shared" si="1"/>
        <v>0.29879518072289163</v>
      </c>
    </row>
    <row r="31" spans="1:8" x14ac:dyDescent="0.25">
      <c r="A31" s="26"/>
      <c r="B31" s="21"/>
      <c r="C31" s="26"/>
      <c r="D31" s="27"/>
      <c r="E31" s="28"/>
      <c r="F31" s="27"/>
      <c r="G31" s="27"/>
      <c r="H31" s="28"/>
    </row>
    <row r="32" spans="1:8" x14ac:dyDescent="0.25">
      <c r="A32" s="92" t="s">
        <v>126</v>
      </c>
      <c r="B32" s="93"/>
      <c r="C32" s="93"/>
      <c r="D32" s="93"/>
      <c r="E32" s="93"/>
      <c r="F32" s="93"/>
      <c r="G32" s="41"/>
      <c r="H32" s="20">
        <f>+G30+G18+G12</f>
        <v>8.2999999999999989</v>
      </c>
    </row>
    <row r="33" spans="1:8" x14ac:dyDescent="0.25">
      <c r="A33" s="40"/>
      <c r="B33" s="41"/>
      <c r="C33" s="41"/>
      <c r="D33" s="41"/>
      <c r="E33" s="41"/>
      <c r="F33" s="41"/>
      <c r="G33" s="41"/>
      <c r="H33" s="20"/>
    </row>
    <row r="34" spans="1:8" x14ac:dyDescent="0.25">
      <c r="A34" s="97" t="s">
        <v>127</v>
      </c>
      <c r="B34" s="98"/>
      <c r="C34" s="98"/>
      <c r="D34" s="98"/>
      <c r="E34" s="98"/>
      <c r="F34" s="98"/>
      <c r="G34" s="98"/>
      <c r="H34" s="99"/>
    </row>
    <row r="35" spans="1:8" x14ac:dyDescent="0.25">
      <c r="A35" s="105" t="s">
        <v>128</v>
      </c>
      <c r="B35" s="105"/>
      <c r="C35" s="105"/>
      <c r="D35" s="105"/>
      <c r="E35" s="105"/>
      <c r="F35" s="105"/>
      <c r="G35" s="78"/>
      <c r="H35" s="20">
        <f>+ROUND(H32*0.2,2)</f>
        <v>1.66</v>
      </c>
    </row>
    <row r="36" spans="1:8" x14ac:dyDescent="0.25">
      <c r="A36" s="26"/>
      <c r="B36" s="21"/>
      <c r="C36" s="26"/>
      <c r="D36" s="27"/>
      <c r="E36" s="28"/>
      <c r="F36" s="27"/>
      <c r="G36" s="27"/>
      <c r="H36" s="28"/>
    </row>
    <row r="37" spans="1:8" x14ac:dyDescent="0.25">
      <c r="A37" s="102" t="s">
        <v>129</v>
      </c>
      <c r="B37" s="103"/>
      <c r="C37" s="103"/>
      <c r="D37" s="103"/>
      <c r="E37" s="103"/>
      <c r="F37" s="103"/>
      <c r="G37" s="80"/>
      <c r="H37" s="43">
        <f>+H35+H32</f>
        <v>9.9599999999999991</v>
      </c>
    </row>
    <row r="38" spans="1:8" x14ac:dyDescent="0.25">
      <c r="A38" s="44"/>
      <c r="B38" s="23"/>
      <c r="C38" s="24"/>
      <c r="D38" s="45"/>
      <c r="E38" s="25"/>
      <c r="F38" s="45"/>
      <c r="G38" s="45"/>
      <c r="H38" s="25"/>
    </row>
    <row r="39" spans="1:8" x14ac:dyDescent="0.25">
      <c r="A39" s="46" t="s">
        <v>90</v>
      </c>
      <c r="B39" s="1" t="str">
        <f>[1]!NumLetras(H37,"DÓLARES")</f>
        <v xml:space="preserve"> NUEVE 96/100 </v>
      </c>
      <c r="C39" s="48"/>
      <c r="D39" s="49"/>
      <c r="E39" s="49"/>
      <c r="F39" s="49"/>
      <c r="G39" s="49"/>
      <c r="H39" s="49"/>
    </row>
  </sheetData>
  <sheetProtection formatCells="0" formatColumns="0" formatRows="0" insertColumns="0" insertRows="0" insertHyperlinks="0" deleteColumns="0" deleteRows="0" sort="0" autoFilter="0" pivotTables="0"/>
  <mergeCells count="23">
    <mergeCell ref="A37:F37"/>
    <mergeCell ref="B26:C26"/>
    <mergeCell ref="A20:H20"/>
    <mergeCell ref="A23:F23"/>
    <mergeCell ref="A25:H25"/>
    <mergeCell ref="A30:F30"/>
    <mergeCell ref="A32:F32"/>
    <mergeCell ref="A34:H34"/>
    <mergeCell ref="B27:C27"/>
    <mergeCell ref="A18:F18"/>
    <mergeCell ref="A35:F35"/>
    <mergeCell ref="B28:C28"/>
    <mergeCell ref="B29:C29"/>
    <mergeCell ref="A1:H1"/>
    <mergeCell ref="B3:H3"/>
    <mergeCell ref="B4:H4"/>
    <mergeCell ref="B5:H5"/>
    <mergeCell ref="B2:D2"/>
    <mergeCell ref="A7:H7"/>
    <mergeCell ref="A9:H9"/>
    <mergeCell ref="A12:F12"/>
    <mergeCell ref="A14:H14"/>
    <mergeCell ref="F2:H2"/>
  </mergeCells>
  <pageMargins left="0.54027780000000003" right="0.37986110000000001" top="0.4" bottom="0.60972219999999999" header="0.2097222" footer="0.49027779999999999"/>
  <pageSetup paperSize="9" orientation="portrait" errors="blank" verticalDpi="1200" r:id="rId1"/>
  <headerFooter alignWithMargins="0">
    <oddHeader>&amp;L- InterPro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69</vt:i4>
      </vt:variant>
    </vt:vector>
  </HeadingPairs>
  <TitlesOfParts>
    <vt:vector size="69" baseType="lpstr">
      <vt:lpstr>Presupuesto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auxiliar replantillo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JUNIORNICO\Victor Nicolas</dc:creator>
  <cp:lastModifiedBy>Victor Nicolas</cp:lastModifiedBy>
  <dcterms:created xsi:type="dcterms:W3CDTF">2021-12-12T17:56:15Z</dcterms:created>
  <dcterms:modified xsi:type="dcterms:W3CDTF">2022-01-06T01:41:54Z</dcterms:modified>
</cp:coreProperties>
</file>